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8" activeTab="10"/>
  </bookViews>
  <sheets>
    <sheet name="ÖSSZEFÜGGÉSEK" sheetId="1" r:id="rId1"/>
    <sheet name="1.sz.mell." sheetId="2" r:id="rId2"/>
    <sheet name="2.a.sz.mell  " sheetId="3" r:id="rId3"/>
    <sheet name="2.b.sz.mell  " sheetId="4" r:id="rId4"/>
    <sheet name="ELLENŐRZÉS-1.sz.2.a.sz.2.b.sz." sheetId="5" r:id="rId5"/>
    <sheet name="3.a.sz.mell. " sheetId="6" r:id="rId6"/>
    <sheet name="3.b.sz.mell.  " sheetId="7" r:id="rId7"/>
    <sheet name="4.sz.mell" sheetId="8" r:id="rId8"/>
    <sheet name="5.sz.mell " sheetId="9" r:id="rId9"/>
    <sheet name="6.sz.mell " sheetId="10" r:id="rId10"/>
    <sheet name="7. sz. mell " sheetId="11" r:id="rId11"/>
    <sheet name="8.sz.mell " sheetId="12" r:id="rId12"/>
    <sheet name="9.sz.mell " sheetId="13" r:id="rId13"/>
    <sheet name=" 10. sz. mell " sheetId="14" r:id="rId14"/>
    <sheet name="11. sz. mell. " sheetId="15" r:id="rId15"/>
    <sheet name="12. sz. mell. " sheetId="16" r:id="rId16"/>
    <sheet name="13.1. sz. mell" sheetId="17" r:id="rId17"/>
    <sheet name="13.1. a.sz. mell " sheetId="18" r:id="rId18"/>
    <sheet name="13.1. b.sz. mell  " sheetId="19" r:id="rId19"/>
    <sheet name="13.1. c.sz. mell  " sheetId="20" r:id="rId20"/>
    <sheet name="13.1. d.sz. mell  " sheetId="21" r:id="rId21"/>
    <sheet name="13.1. e.sz. mell  " sheetId="22" r:id="rId22"/>
    <sheet name="13.1. f.sz. mell   " sheetId="23" r:id="rId23"/>
    <sheet name="13.2. sz. mell   " sheetId="24" r:id="rId24"/>
    <sheet name="13.3. sz. mell    " sheetId="25" r:id="rId25"/>
    <sheet name="13.4.a. sz. mell     " sheetId="26" r:id="rId26"/>
    <sheet name="13.4.b. sz. mell" sheetId="27" r:id="rId27"/>
    <sheet name=" 14. sz. mell" sheetId="28" r:id="rId28"/>
    <sheet name="15. sz.mell" sheetId="29" r:id="rId29"/>
    <sheet name="15.b. sz.mell " sheetId="30" r:id="rId30"/>
    <sheet name="15.c. sz.mell  " sheetId="31" r:id="rId31"/>
    <sheet name="16. sz. mell" sheetId="32" r:id="rId32"/>
    <sheet name="17-18.sz.mell" sheetId="33" r:id="rId33"/>
  </sheets>
  <definedNames>
    <definedName name="_xlnm.Print_Titles" localSheetId="27">' 14. sz. mell'!$1:$3</definedName>
    <definedName name="_xlnm.Print_Titles" localSheetId="16">'13.1. sz. mell'!$1:$7</definedName>
  </definedNames>
  <calcPr fullCalcOnLoad="1"/>
</workbook>
</file>

<file path=xl/sharedStrings.xml><?xml version="1.0" encoding="utf-8"?>
<sst xmlns="http://schemas.openxmlformats.org/spreadsheetml/2006/main" count="1972" uniqueCount="738">
  <si>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</si>
  <si>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</si>
  <si>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</si>
  <si>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</si>
  <si>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</si>
  <si>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</si>
  <si>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</si>
  <si>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</si>
  <si>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</si>
  <si>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</si>
  <si>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</si>
  <si>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</si>
  <si>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</si>
  <si>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</si>
  <si>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</si>
  <si>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</si>
  <si>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</si>
  <si>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</si>
  <si>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</si>
  <si>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</si>
  <si>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</si>
  <si>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</si>
  <si>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</si>
  <si>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</si>
  <si>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</si>
  <si>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</si>
  <si>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</si>
  <si>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</si>
  <si>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</si>
  <si>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</si>
  <si>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</si>
  <si>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</si>
  <si>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BEVÉTELEK ÖSSZESEN:</t>
  </si>
  <si>
    <t>K I A D Á S O K</t>
  </si>
  <si>
    <t>Kiadási jogcímek</t>
  </si>
  <si>
    <t>Személyi  juttatások</t>
  </si>
  <si>
    <t>Munkaadókat terhelő járulékok</t>
  </si>
  <si>
    <t>Ellátottak pénzbeli juttatása</t>
  </si>
  <si>
    <t>Tartalékok</t>
  </si>
  <si>
    <t>Összesen</t>
  </si>
  <si>
    <t>Jogcím</t>
  </si>
  <si>
    <t>fő (ellátott)</t>
  </si>
  <si>
    <t>Ft/fő</t>
  </si>
  <si>
    <t>Összesen:</t>
  </si>
  <si>
    <t>Cím neve, száma</t>
  </si>
  <si>
    <t>01</t>
  </si>
  <si>
    <t>Alcím neve, száma</t>
  </si>
  <si>
    <t xml:space="preserve">  ………...…………        </t>
  </si>
  <si>
    <t>--------</t>
  </si>
  <si>
    <t>Ezer forintban !</t>
  </si>
  <si>
    <t>Előirányzat-csoport</t>
  </si>
  <si>
    <t>Előirányzat-csoport, kiemelt előirányzat megnevezése</t>
  </si>
  <si>
    <t>Előirányzat</t>
  </si>
  <si>
    <t>száma</t>
  </si>
  <si>
    <t>Bevételek</t>
  </si>
  <si>
    <t>Intézményi működési bevételek</t>
  </si>
  <si>
    <t>Önkormányzat sajátos működési bevételei</t>
  </si>
  <si>
    <t>Helyi adók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</si>
  <si>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</si>
  <si>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</si>
  <si>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</si>
  <si>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</si>
  <si>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Normatív állami hozzájárulás</t>
  </si>
  <si>
    <t>Működésképtelen önkormányzatok tám.</t>
  </si>
  <si>
    <t>Normatív kötött felhasználású támogatás</t>
  </si>
  <si>
    <t>Címzett támogatás</t>
  </si>
  <si>
    <t>Céltámogatás</t>
  </si>
  <si>
    <t>Egyéb központi támogatás</t>
  </si>
  <si>
    <t>EU támogatás</t>
  </si>
  <si>
    <t>Kiadások</t>
  </si>
  <si>
    <t>Működési kiadások</t>
  </si>
  <si>
    <t>Dologi jellegű kiadások</t>
  </si>
  <si>
    <t>Felhalmozási célú kiadások</t>
  </si>
  <si>
    <t>Egyéb fejlesztési célú kiadások</t>
  </si>
  <si>
    <t>Általános tartalék</t>
  </si>
  <si>
    <t>Céltartalék</t>
  </si>
  <si>
    <t>Egyéb kiadások</t>
  </si>
  <si>
    <t xml:space="preserve">KIADÁSOK ÖSSZESEN: </t>
  </si>
  <si>
    <t>Igazgatási feladatok</t>
  </si>
  <si>
    <t>Átvett pénzeszközök</t>
  </si>
  <si>
    <t>Önkormányzati támogatás</t>
  </si>
  <si>
    <t>Szociális gondoskodás</t>
  </si>
  <si>
    <t>02</t>
  </si>
  <si>
    <t>03</t>
  </si>
  <si>
    <t>Egészségügyi ellátás</t>
  </si>
  <si>
    <t>04</t>
  </si>
  <si>
    <t>05</t>
  </si>
  <si>
    <t>II. Költségvetési szerv</t>
  </si>
  <si>
    <t>III. Költségvetési szerv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</si>
  <si>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</si>
  <si>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</si>
  <si>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</si>
  <si>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</si>
  <si>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</si>
  <si>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</si>
  <si>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</si>
  <si>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</si>
  <si>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</si>
  <si>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</si>
  <si>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</si>
  <si>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</si>
  <si>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</si>
  <si>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Települési vízellátás</t>
  </si>
  <si>
    <t>Közvilágítási feladatok</t>
  </si>
  <si>
    <t>Szennyvízelvezetés</t>
  </si>
  <si>
    <t>Települési hulladékkezelés</t>
  </si>
  <si>
    <t>Rendszeres szociális segély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</si>
  <si>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</si>
  <si>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</si>
  <si>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</si>
  <si>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</si>
  <si>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</si>
  <si>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Összesen (1+6)</t>
  </si>
  <si>
    <t>Hitel, kölcsön állomány január 1-jén</t>
  </si>
  <si>
    <t xml:space="preserve">Hitel, kölcsön </t>
  </si>
  <si>
    <t xml:space="preserve">Rövid lejáratú </t>
  </si>
  <si>
    <t>Hosszú lejáratú</t>
  </si>
  <si>
    <t>Kedvezmény nélkül elérhető bevétel</t>
  </si>
  <si>
    <t>Kedvezmények összege</t>
  </si>
  <si>
    <t xml:space="preserve">Önkormányzatok sajátos működési bevételei </t>
  </si>
  <si>
    <t>Önkormányzatok költségvetési támogatása és átengedett személyi jövedelemadó bevétele</t>
  </si>
  <si>
    <t>Működési célú kölcsönök visszatérülése, igénybevétele</t>
  </si>
  <si>
    <t>Működési célú előző évi pénzmaradvány igénybevétele</t>
  </si>
  <si>
    <t xml:space="preserve">Személyi juttatások </t>
  </si>
  <si>
    <t>Dologi kiadások és egyéb folyó kiadások (levonva az értékesített tárgyi eszközök, immateriális javak utáni ÁFA befizetés és kamatkifizetés )</t>
  </si>
  <si>
    <t>II. Felhalmozási célú bevételek és kiadások</t>
  </si>
  <si>
    <t>Fejlesztési célú támogatások</t>
  </si>
  <si>
    <t>Felhalmozási ÁFA visszatérülése</t>
  </si>
  <si>
    <t>Értékesített tárgyi eszközök és
 immateriális javak ÁFA-ja</t>
  </si>
  <si>
    <t>Felhalmozási célú kölcsönök visszatérülése, igénybevétele</t>
  </si>
  <si>
    <t>Felhalmozási célú előző évi pénzmaradvány igénybevétele</t>
  </si>
  <si>
    <t>Felhalmozási kiadások (ÁFA-val együtt)</t>
  </si>
  <si>
    <t>Felújítási kiadások (ÁFA-val együtt)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</si>
  <si>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</si>
  <si>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</si>
  <si>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</si>
  <si>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</si>
  <si>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</si>
  <si>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</si>
  <si>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</si>
  <si>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</si>
  <si>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</si>
  <si>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</si>
  <si>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</si>
  <si>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</si>
  <si>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</si>
  <si>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Intézmény</t>
  </si>
  <si>
    <t>I. Intézmény</t>
  </si>
  <si>
    <t>II. Intézmény</t>
  </si>
  <si>
    <t>III. Intézmény</t>
  </si>
  <si>
    <t>Költségvetési szerv neve:</t>
  </si>
  <si>
    <t>Költségvetési szerv számlaszáma:</t>
  </si>
  <si>
    <t xml:space="preserve">Tartozásállomány megnevezése 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</si>
  <si>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</si>
  <si>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</si>
  <si>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</si>
  <si>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</si>
  <si>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</si>
  <si>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</si>
  <si>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</si>
  <si>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</si>
  <si>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</si>
  <si>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</si>
  <si>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</si>
  <si>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</si>
  <si>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</si>
  <si>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Előző évi vállalkozási eredmény igénybevétele</t>
  </si>
  <si>
    <t>Működésképtelen önkormányzatok támogatása</t>
  </si>
  <si>
    <t>Felújítás</t>
  </si>
  <si>
    <t>Pénzügyi befektetések kiadásai</t>
  </si>
  <si>
    <t>Társadalom- és szociálpolitikai juttatások</t>
  </si>
  <si>
    <t>Támogatások, kiegészítések</t>
  </si>
  <si>
    <t>Kiegészítő támogatás (egyéb)</t>
  </si>
  <si>
    <t>6=(2-4-5)</t>
  </si>
  <si>
    <t>Kötelezettség jogcíme</t>
  </si>
  <si>
    <t>Köt. váll.
 éve</t>
  </si>
  <si>
    <t>9=(4+5+6+7+8)</t>
  </si>
  <si>
    <t>Kölcsön-
nyújtás
éve</t>
  </si>
  <si>
    <t xml:space="preserve">Lejárat
éve </t>
  </si>
  <si>
    <t>Egyéb folyó kiadások</t>
  </si>
  <si>
    <t>Működési bevételek</t>
  </si>
  <si>
    <t>Támogatások</t>
  </si>
  <si>
    <t>Felhalmozási és tőkejellegű bev.</t>
  </si>
  <si>
    <t>Előző évi pénzmaradvány</t>
  </si>
  <si>
    <t>Támogatások elvonások</t>
  </si>
  <si>
    <t>Hitelek kamatai</t>
  </si>
  <si>
    <t>Egyéb bevételek</t>
  </si>
  <si>
    <t xml:space="preserve">Fajlagos
mérték </t>
  </si>
  <si>
    <t>Összesen
(2x3)</t>
  </si>
  <si>
    <t>Értékesített tárgyi eszközök, immateriális javak utáni ÁFA befizetés</t>
  </si>
  <si>
    <t xml:space="preserve">
Mutató-
szám
</t>
  </si>
  <si>
    <t>EU-s támogatásból megvalósuló projektek kiadásai</t>
  </si>
  <si>
    <t>Város- és községgazdálkodás</t>
  </si>
  <si>
    <t>Művelődési, sportfeladatok</t>
  </si>
  <si>
    <t>----------------------------------------------------------</t>
  </si>
  <si>
    <t>-------------------------</t>
  </si>
  <si>
    <t>………….. Kisebbségi Önkormányzat</t>
  </si>
  <si>
    <t>Véglegesen átvett pénzeszk.</t>
  </si>
  <si>
    <t>Cél-, címzett támogatás</t>
  </si>
  <si>
    <t>Intézményi beruházás</t>
  </si>
  <si>
    <t>Felhalm. és tőkejell. kiadások</t>
  </si>
  <si>
    <t>Költségvetési szervek támogatása</t>
  </si>
  <si>
    <t>3.1.</t>
  </si>
  <si>
    <t>3.2.</t>
  </si>
  <si>
    <t>3.3.</t>
  </si>
  <si>
    <t>3.4.</t>
  </si>
  <si>
    <t>4.1.</t>
  </si>
  <si>
    <t>4.2.</t>
  </si>
  <si>
    <t>4.3.</t>
  </si>
  <si>
    <t>5.1.</t>
  </si>
  <si>
    <t>5.2.</t>
  </si>
  <si>
    <t>5.3.</t>
  </si>
  <si>
    <t>6.1.</t>
  </si>
  <si>
    <t>6.2.</t>
  </si>
  <si>
    <t>Színházi támogatás</t>
  </si>
  <si>
    <t>OEP-től átvett pénzeszköz</t>
  </si>
  <si>
    <t>6.1.1.</t>
  </si>
  <si>
    <t>6.1.2.</t>
  </si>
  <si>
    <t>6.1.3.</t>
  </si>
  <si>
    <t>6.1.4.</t>
  </si>
  <si>
    <t>Elkülönített állami pénzalapoktól átvett pénzeszköz</t>
  </si>
  <si>
    <t>7.1.</t>
  </si>
  <si>
    <t>7.2.</t>
  </si>
  <si>
    <t>I. Önkormányzat működési bevételei (2+3)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</si>
  <si>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</si>
  <si>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</si>
  <si>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</si>
  <si>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</si>
  <si>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</si>
  <si>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</si>
  <si>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</si>
  <si>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</si>
  <si>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</si>
  <si>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</si>
  <si>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</si>
  <si>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</si>
  <si>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</si>
  <si>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</si>
  <si>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</si>
  <si>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Felhalmozási célú kölcsönök nyújtása és törlesztése</t>
  </si>
  <si>
    <t>Bevételek összesen:</t>
  </si>
  <si>
    <t>Kiadások összesen:</t>
  </si>
  <si>
    <t>Pénzkészlet</t>
  </si>
  <si>
    <t>Egyenleg</t>
  </si>
  <si>
    <t>Tényleges bevétel - tervezett bevétel</t>
  </si>
  <si>
    <t>Ez a táblázat a tényleges bevételek és kiadások alakulásának megfigyelésére szolgál!</t>
  </si>
  <si>
    <t>Ez a táblázat automatikusan előállítja a tervezett és tényleges  bevételek és kiadások egyenlegét havonta!</t>
  </si>
  <si>
    <t>Tényleges kiadás - tervezett kiadás</t>
  </si>
  <si>
    <t>Cél- címzett támogatás</t>
  </si>
  <si>
    <t>Sor- szám</t>
  </si>
  <si>
    <t>Intézményi működési bevételek (levonva a felhalmozási ÁFA visszatérülések, értékesített tárgyi eszközök és immateriális javak ÁFA-ja, működési célú pénzeszközátvétel államháztartáson kívülről)</t>
  </si>
  <si>
    <t>Működési célú pénzeszközátvétel államháztartáson kívülről</t>
  </si>
  <si>
    <t>Támogatásértékű működési bevétel</t>
  </si>
  <si>
    <t>Támogatásértékű (lebonyolítási) célú működési bevétel</t>
  </si>
  <si>
    <t>Működési célú pénzeszközátadás államháztartáson kívülre, egyéb támogatás</t>
  </si>
  <si>
    <t>Támogatásértékű működési kiadás</t>
  </si>
  <si>
    <t>Továbbadási (lebonyolítási) célú működési kiadás</t>
  </si>
  <si>
    <t>Önkormányzatok felhalmozási és tőke jellegű bevételei (levonva a felhalmozási célú pénzeszközátvétel államháztartáson kívülről)</t>
  </si>
  <si>
    <t>Önkormányzatok sajátos felhalmozási és tőke bevételei</t>
  </si>
  <si>
    <t>Felhalmozási célú pénzeszközátvétel államháztartáson kívülről</t>
  </si>
  <si>
    <t>Támogatásértékű felhalmozási bevétel</t>
  </si>
  <si>
    <t>Továbbadási (lebonyolítási) célú felhalmozási bevétel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</si>
  <si>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</si>
  <si>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</si>
  <si>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</si>
  <si>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6.3.</t>
  </si>
  <si>
    <t>Egyéb kvi szervtől átvett támogatás</t>
  </si>
  <si>
    <t>6.4.</t>
  </si>
  <si>
    <t>Egyéb saját bevétel</t>
  </si>
  <si>
    <t>Általános forgalmi adó-bevételek, visszatérülések</t>
  </si>
  <si>
    <t>Hozam- és kamatbevételek</t>
  </si>
  <si>
    <t>Felhalmozási célú pénzeszközátv. államh. kívülről</t>
  </si>
  <si>
    <t>Támogatások,  kiegészítések</t>
  </si>
  <si>
    <t>Támogatásértékű bevételek</t>
  </si>
  <si>
    <t>Pénzmaradvány átadás</t>
  </si>
  <si>
    <t>1.5</t>
  </si>
  <si>
    <t>Működési célú pénzeszközátadás államháztartáson kívülre</t>
  </si>
  <si>
    <t>Pénzforgalom nélküli kiadások</t>
  </si>
  <si>
    <t>1.8.</t>
  </si>
  <si>
    <t>1.9.</t>
  </si>
  <si>
    <t>1.10.</t>
  </si>
  <si>
    <t>1.11.</t>
  </si>
  <si>
    <t>Kamatkiadások</t>
  </si>
  <si>
    <t>2.6.</t>
  </si>
  <si>
    <t>1.12.</t>
  </si>
  <si>
    <t>Működési célú pénzeszközát. államháztartáson kívülre</t>
  </si>
  <si>
    <t>Előző évi vállalkozási eredmény</t>
  </si>
  <si>
    <t>Támogatások, elvonások</t>
  </si>
  <si>
    <t>Felhalmozási célú pénzeszközát. Államháztart. kívülre</t>
  </si>
  <si>
    <t>Működési célú pénzeszközát. államháztart. kívülre</t>
  </si>
  <si>
    <t>Támogatásértékű bev.</t>
  </si>
  <si>
    <t>Támogatásértékű műk.kiadás</t>
  </si>
  <si>
    <t>Társadalom- és szociálpol. jutt.</t>
  </si>
  <si>
    <t>Támogatásértékű kiadások</t>
  </si>
  <si>
    <t>4.4.</t>
  </si>
  <si>
    <t>4.5.</t>
  </si>
  <si>
    <t>4.6.</t>
  </si>
  <si>
    <t>4.7.</t>
  </si>
  <si>
    <t>4.7.1.</t>
  </si>
  <si>
    <t>4.7.2.</t>
  </si>
  <si>
    <t>4.7.3.</t>
  </si>
  <si>
    <t>Véglegesen átvett pénzeszközök</t>
  </si>
  <si>
    <t>Támogatásértékű működési bevételek</t>
  </si>
  <si>
    <t>Támogatásértékű felhalmozási bevételek</t>
  </si>
  <si>
    <t>Működési célú pénzeszközátvétel</t>
  </si>
  <si>
    <t>Felhalmozási célú pénzeszközátvétel</t>
  </si>
  <si>
    <t xml:space="preserve">Intézményi működési bevételek </t>
  </si>
  <si>
    <t>Működési célú pénzmaradvány átadás</t>
  </si>
  <si>
    <t>Felhalmozási célú pénzmaradvány átadás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</si>
  <si>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</si>
  <si>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</si>
  <si>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</si>
  <si>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</si>
  <si>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</si>
  <si>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</si>
  <si>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</si>
  <si>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</si>
  <si>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   - egyéb folyó kiadásokból céljellegű kiadás</t>
  </si>
  <si>
    <t>Kiemelt előirány-
zat</t>
  </si>
  <si>
    <t xml:space="preserve">   - személyi juttatásból céljellegű kiadás</t>
  </si>
  <si>
    <r>
      <t>I/1. Intézményi működési bevételek</t>
    </r>
    <r>
      <rPr>
        <b/>
        <vertAlign val="superscript"/>
        <sz val="8"/>
        <rFont val="Times New Roman CE"/>
        <family val="0"/>
      </rPr>
      <t>*</t>
    </r>
  </si>
  <si>
    <t>Helyi adók*</t>
  </si>
  <si>
    <t>Átengedett központi adók*</t>
  </si>
  <si>
    <t>Normatív hozzájárulások*</t>
  </si>
  <si>
    <t>Normatív kötött felhasználású  támogatás*</t>
  </si>
  <si>
    <t>Dologi  kiadások*</t>
  </si>
  <si>
    <t>Felújítás*</t>
  </si>
  <si>
    <t>Intézményi beruházási kiadások*</t>
  </si>
  <si>
    <t>A bevételek részletesebb bontásban is tagolhatók, illetve legalább  * -gal jelölt jogcím-csoporton belüli részletezést külön mellékletben célszerű bemutatni.</t>
  </si>
  <si>
    <t>Önkormányzatok sajátos felhalmozási és tőkebevételei*</t>
  </si>
  <si>
    <t>Támogatásértékű működési bevételek (6.1.1.+…+6.1.4.)*</t>
  </si>
  <si>
    <t>Támogatásértékű felhalmozási bevételek (6.2.1.+…+6.2.4.)*</t>
  </si>
  <si>
    <t>Működési célú pénzeszköz átvétel államháztartáson kívülről*</t>
  </si>
  <si>
    <t>A   * -gal jelölt jogcím-csoporton belüli kiadásokat ÁFA-val együtt  célszerű tervezni, illetve bemutatni.</t>
  </si>
  <si>
    <t xml:space="preserve">Egyéb </t>
  </si>
  <si>
    <t>Támogatott szervezet neve</t>
  </si>
  <si>
    <t>Támogatás célja</t>
  </si>
  <si>
    <t>Támogatás összge 
(E Ft)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</si>
  <si>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</si>
  <si>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</si>
  <si>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</si>
  <si>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</si>
  <si>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</si>
  <si>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</si>
  <si>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</si>
  <si>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</si>
  <si>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</si>
  <si>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</si>
  <si>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</si>
  <si>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</si>
  <si>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</si>
  <si>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</si>
  <si>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Központi támogatás</t>
  </si>
  <si>
    <t>Egyéb</t>
  </si>
  <si>
    <t>Dologi  kiadások</t>
  </si>
  <si>
    <t>II. Felhalmozási és tőke jellegű kiadások (2.1+…+2.4)</t>
  </si>
  <si>
    <t>III. Tartalékok (3.1+3.2)</t>
  </si>
  <si>
    <t>IV. Egyéb kiadások</t>
  </si>
  <si>
    <t xml:space="preserve">Támogatásértékű működési bevételek </t>
  </si>
  <si>
    <t xml:space="preserve">Támogatásértékű felhalmozási bevételek </t>
  </si>
  <si>
    <t>Működési célú pénzeszköz átvétel államháztartáson kívülről</t>
  </si>
  <si>
    <t>Felhalmozási célú pénzeszk. átvétel államháztartáson kívülről</t>
  </si>
  <si>
    <t>Garancia és kezességvállalásból származó kifizetés</t>
  </si>
  <si>
    <t>Hatósági jogkörhöz köthető működési bevétel</t>
  </si>
  <si>
    <t>EU-s forrásból származó bevétel</t>
  </si>
  <si>
    <t xml:space="preserve">I. Önkormányzat működési bevételei </t>
  </si>
  <si>
    <t>II. Támogatások, kiegészítések (2.1+…+2.3)</t>
  </si>
  <si>
    <t>III. Felhalmozási és tőkejellegű bevételek (3.1+…+3.3)</t>
  </si>
  <si>
    <t>Személyi jellegű</t>
  </si>
  <si>
    <t>Beruházások, beszerzések</t>
  </si>
  <si>
    <t>Szolgáltatások igénybe vétele</t>
  </si>
  <si>
    <t>Adminisztratív költségek</t>
  </si>
  <si>
    <t>13/1. számú melléklet</t>
  </si>
  <si>
    <t>13/1/a. számú melléklet</t>
  </si>
  <si>
    <t>13/1/b. számú melléklet</t>
  </si>
  <si>
    <t>13/1/c. számú melléklet</t>
  </si>
  <si>
    <t>13/1/d. számú melléklet</t>
  </si>
  <si>
    <t>13/1/e. számú melléklet</t>
  </si>
  <si>
    <t>13/4/b. számú melléklet</t>
  </si>
  <si>
    <t>IV. Véglegesen átvett pénzeszközök (4.1+...+4.4)</t>
  </si>
  <si>
    <t>- saját erőből központi támogatás</t>
  </si>
  <si>
    <t>30-60 nap 
közötti 
állomány</t>
  </si>
  <si>
    <t>60 napon 
túli 
állomány</t>
  </si>
  <si>
    <t>- ellátottak pénzbeli juttatásából céljellegű kiadás</t>
  </si>
  <si>
    <t>06</t>
  </si>
  <si>
    <t>Felhalm. célú pénzeszk. átvétel államháztartáson kívülről*</t>
  </si>
  <si>
    <t>Fejlesztési célú támogatások (4.7.1+…+4.7.3)*</t>
  </si>
  <si>
    <t>Központosított előirányzatokból támogatás</t>
  </si>
  <si>
    <t>Fejlesztési és vis maior támogatás</t>
  </si>
  <si>
    <t>Egyéb fejlesztési támogatás</t>
  </si>
  <si>
    <t>Összesen (1+4+7+9+11)</t>
  </si>
  <si>
    <t>Ápolási díj</t>
  </si>
  <si>
    <t>Temetési segély</t>
  </si>
  <si>
    <t> Lakásfenntartási támogatás</t>
  </si>
  <si>
    <t>Társfinanszírozás</t>
  </si>
  <si>
    <t>Hozzájárulás  (E Ft)</t>
  </si>
  <si>
    <r>
      <t xml:space="preserve">A rendeletben csak ezt a táblát kell szerepeltetni! </t>
    </r>
    <r>
      <rPr>
        <sz val="11"/>
        <rFont val="Times New Roman CE"/>
        <family val="0"/>
      </rPr>
      <t>A 15/b. és a 15/c. táblázat a tényadatokat, illetve a terv és tényadatok eltérését mutatja.</t>
    </r>
  </si>
  <si>
    <t>Beruházás feladatonként</t>
  </si>
  <si>
    <t>Felújítás célonként</t>
  </si>
  <si>
    <t>Ellátottak térítési díja</t>
  </si>
  <si>
    <t>1.5.</t>
  </si>
  <si>
    <t>2010.</t>
  </si>
  <si>
    <t>2010. évre</t>
  </si>
  <si>
    <t>11.1.</t>
  </si>
  <si>
    <t>11.2.</t>
  </si>
  <si>
    <t>11.3.</t>
  </si>
  <si>
    <t>Költségvetési bevételek összesen:</t>
  </si>
  <si>
    <t>Költségvetési kiadások összesen:</t>
  </si>
  <si>
    <t>Garancia- és kezességváll. kiadás</t>
  </si>
  <si>
    <t>11.4.</t>
  </si>
  <si>
    <t>VII. Előző évi vállalkozási eredmény igénybevétele</t>
  </si>
  <si>
    <t>Függő, átfutó, kiegynlítő bevételek</t>
  </si>
  <si>
    <t>Költségvetési rendelet űrlapjainak összefüggései:</t>
  </si>
  <si>
    <t>1. sz. melléklet Bevételek táblázat 3. oszlop 11 sora =</t>
  </si>
  <si>
    <t>1. sz. melléklet Bevételek táblázat 3. oszlop 12 sora =</t>
  </si>
  <si>
    <t>1. sz. melléklet Bevételek táblázat 4. oszlop 11 sora =</t>
  </si>
  <si>
    <t>1. sz. melléklet Bevételek táblázat 4. oszlop 12 sora =</t>
  </si>
  <si>
    <t>1. sz. melléklet Bevételek táblázat 5. oszlop 11 sora =</t>
  </si>
  <si>
    <t>1. sz. melléklet Bevételek táblázat 5. oszlop 12 sora =</t>
  </si>
  <si>
    <t>1. sz. melléklet Kiadások táblázat 3. oszlop 6 sora =</t>
  </si>
  <si>
    <t>1. sz. melléklet Kiadások táblázat 3. oszlop 7 sora =</t>
  </si>
  <si>
    <t>1. sz. melléklet Kiadások táblázat 4. oszlop 6 sora =</t>
  </si>
  <si>
    <t>1. sz. melléklet Kiadások táblázat 4. oszlop 7 sora =</t>
  </si>
  <si>
    <t>1. sz. melléklet Kiadások táblázat 5. oszlop 6 sora =</t>
  </si>
  <si>
    <t>1. sz. melléklet Kiadások táblázat 5. oszlop 7 sora =</t>
  </si>
  <si>
    <t>1. sz. táblázat</t>
  </si>
  <si>
    <t>2. sz. táblázat</t>
  </si>
  <si>
    <t>3. sz. táblázat</t>
  </si>
  <si>
    <t>4. sz. táblázat</t>
  </si>
  <si>
    <r>
      <t xml:space="preserve">I/2. Önkormányzat sajátos műk. bevételei </t>
    </r>
    <r>
      <rPr>
        <sz val="8"/>
        <rFont val="Times New Roman CE"/>
        <family val="0"/>
      </rPr>
      <t>(3.1+…+3.4)</t>
    </r>
    <r>
      <rPr>
        <b/>
        <sz val="8"/>
        <rFont val="Times New Roman CE"/>
        <family val="1"/>
      </rPr>
      <t>*</t>
    </r>
  </si>
  <si>
    <r>
      <t xml:space="preserve">II. Támogatások, kiegészítések </t>
    </r>
    <r>
      <rPr>
        <sz val="8"/>
        <rFont val="Times New Roman CE"/>
        <family val="0"/>
      </rPr>
      <t>(4.1+…+4.7)</t>
    </r>
  </si>
  <si>
    <r>
      <t xml:space="preserve">III. Felhalmozási és tőkejellegű bevételek </t>
    </r>
    <r>
      <rPr>
        <sz val="8"/>
        <rFont val="Times New Roman CE"/>
        <family val="0"/>
      </rPr>
      <t>(5.1+…+5.3)</t>
    </r>
    <r>
      <rPr>
        <b/>
        <sz val="8"/>
        <rFont val="Times New Roman CE"/>
        <family val="1"/>
      </rPr>
      <t>*</t>
    </r>
  </si>
  <si>
    <r>
      <t xml:space="preserve">IV. Véglegesen átvett pénzeszközök </t>
    </r>
    <r>
      <rPr>
        <sz val="8"/>
        <rFont val="Times New Roman CE"/>
        <family val="0"/>
      </rPr>
      <t>(6.1+6.2+6.3+6.4)</t>
    </r>
  </si>
  <si>
    <r>
      <t xml:space="preserve">II. Felhalmozási és tőke jellegű kiadások </t>
    </r>
    <r>
      <rPr>
        <sz val="8"/>
        <rFont val="Times New Roman CE"/>
        <family val="0"/>
      </rPr>
      <t>(2.1+…+2.7)</t>
    </r>
  </si>
  <si>
    <r>
      <t xml:space="preserve">III. Tartalékok </t>
    </r>
    <r>
      <rPr>
        <sz val="8"/>
        <rFont val="Times New Roman CE"/>
        <family val="0"/>
      </rPr>
      <t>(3.1+...+3.2)</t>
    </r>
  </si>
  <si>
    <t>EU-s támogatásból származó bevétel</t>
  </si>
  <si>
    <t>ELTÉRÉS</t>
  </si>
  <si>
    <t>EU-s támogatásból megvalósuló projekt</t>
  </si>
  <si>
    <t>EU-s támogatásból származó forrás</t>
  </si>
  <si>
    <t>2011.</t>
  </si>
  <si>
    <t>2011. után</t>
  </si>
  <si>
    <t>2011. évre</t>
  </si>
  <si>
    <t>Pénzügyi befektetésekből származó bevétel</t>
  </si>
  <si>
    <t>Működési célú  kölcsön visszatérítése, igénybevétele</t>
  </si>
  <si>
    <r>
      <t xml:space="preserve">V. Támogatási kölcsön visszatérítése, igénybevétele  </t>
    </r>
    <r>
      <rPr>
        <sz val="8"/>
        <rFont val="Times New Roman CE"/>
        <family val="0"/>
      </rPr>
      <t>(7.1+7.2)</t>
    </r>
  </si>
  <si>
    <t>Felhalmozási célú  kölcsön visszatérítése, igénybevétele</t>
  </si>
  <si>
    <t>KÖLTSÉGVETÉSI BEVÉTELEK ÖSSZESEN: (1+4+5+6+7)</t>
  </si>
  <si>
    <t>VIII. Finanszírozási célú műveletek bevétele (11.1+…+11.6)</t>
  </si>
  <si>
    <t>Rövid lejáratú hitelek felvétele</t>
  </si>
  <si>
    <t>Likvid hitelek felvétele</t>
  </si>
  <si>
    <t>Hosszú lejáratú hitelek felvétele</t>
  </si>
  <si>
    <t>Forgatási célú belföldi értékpapírok kibocsátása, értékesítése</t>
  </si>
  <si>
    <t>Befektetési célú belföldi, külföldi értékpapírok kibocsátása, ért.</t>
  </si>
  <si>
    <t>BEVÉTELEK ÖSSZESEN: (8+9+10+11)</t>
  </si>
  <si>
    <t>11.5.</t>
  </si>
  <si>
    <t>11.6.</t>
  </si>
  <si>
    <t>Függő, átfutó, kiegyenlítő bevételek</t>
  </si>
  <si>
    <t>2008. évi 
tény</t>
  </si>
  <si>
    <t>2009. évi várható</t>
  </si>
  <si>
    <t>2010. évi előirányzat</t>
  </si>
  <si>
    <r>
      <t xml:space="preserve">I. Működési célú kiadások </t>
    </r>
    <r>
      <rPr>
        <sz val="8"/>
        <rFont val="Times New Roman CE"/>
        <family val="0"/>
      </rPr>
      <t>(1.1+…+1.12)</t>
    </r>
  </si>
  <si>
    <t>IV.  Egyéb kiadások</t>
  </si>
  <si>
    <t>KÖLTSÉGVETÉSI KIADÁSOK ÖSSZESEN (1+2+3+4)</t>
  </si>
  <si>
    <t>VI. Finanszírozási célú műveletek kiadásai (6.1+…+6.6)</t>
  </si>
  <si>
    <t>6.5.</t>
  </si>
  <si>
    <t>6.6.</t>
  </si>
  <si>
    <t xml:space="preserve"> KIADÁSOK ÖSSZESEN: (5+6)</t>
  </si>
  <si>
    <t>Rövid lejáratú hitelek törlesztése</t>
  </si>
  <si>
    <t>Likvid hitelek törlesztése</t>
  </si>
  <si>
    <t>Hosszú lejáratú hitelek törlesztése</t>
  </si>
  <si>
    <t>Forgatási célú belföldi értékpapírok beváltása, vásárlása</t>
  </si>
  <si>
    <t>Befektetési célú belföldi, külföldi értékpapírok vásárlása bevált.</t>
  </si>
  <si>
    <t>Függő, átfutó, kiegyenlítő kiadások</t>
  </si>
  <si>
    <t>Költségvetési hiány, többlet ( költségvetési bevételek 8. sor - költségvetési kiadások 5. sor) (+/-)</t>
  </si>
  <si>
    <t>KÖLTSÉGVETÉSI BEVÉTELEK ÉS KIADÁSOK EGYENLEGE</t>
  </si>
  <si>
    <t>FINANSZÍROZÁSI CÉLÚ BEVÉTELEK ÉS KIADÁSOK EGYENLEGE</t>
  </si>
  <si>
    <r>
      <t xml:space="preserve">Finanszírozási célú műveletek egyenlege </t>
    </r>
    <r>
      <rPr>
        <sz val="8"/>
        <rFont val="Times New Roman CE"/>
        <family val="0"/>
      </rPr>
      <t>(1.1 - 1.2) +/-</t>
    </r>
  </si>
  <si>
    <t>Finanszírozási célú műv. kiadásai (1. sz. mell .2. sz. táblázat 6. sor)</t>
  </si>
  <si>
    <t>Finanszírozási célú műv. bevételei (1. sz. mell.1. sz. táblázat 11. sor)</t>
  </si>
  <si>
    <t>2008. évi tényadatok BEVÉTELEK</t>
  </si>
  <si>
    <t>2009. évi várható BEVÉTELEK</t>
  </si>
  <si>
    <t>2010. évi előirányzat BEVÉTELEK</t>
  </si>
  <si>
    <t>2008. évi tényadatok KIADÁSOK</t>
  </si>
  <si>
    <t>2009. évi várható KIADÁSOK</t>
  </si>
  <si>
    <t>2010. évi előirányzat KIADÁSOK</t>
  </si>
  <si>
    <t>I. Működési célú bevételek és kiadások mérlege
(Önkormányzati szinten)</t>
  </si>
  <si>
    <t>Működési célú kölcsön visszatér., igényb.</t>
  </si>
  <si>
    <t>…stb.</t>
  </si>
  <si>
    <t>Előző évi műk. célú pénzm. igénybev.</t>
  </si>
  <si>
    <t>Előző évi váll. eredm. igénybev.</t>
  </si>
  <si>
    <t>Forg. célú belf. értékpapírok kibocsátása</t>
  </si>
  <si>
    <t>Forgatási célú értékpapírok értékesítése</t>
  </si>
  <si>
    <t>Bef. célú belföldi értékpap. kibocsátása</t>
  </si>
  <si>
    <t>Bef. célú értékpapírok értékesítése</t>
  </si>
  <si>
    <t>Bef. célú külföldi értékpapírok kibocsátása</t>
  </si>
  <si>
    <t>Finanszírozási bevételek (16+…+24)</t>
  </si>
  <si>
    <t>ÖSSZES BEVÉTEL (13+14+15+25)</t>
  </si>
  <si>
    <t>Forg. célú belf. értékpapírok beváltása</t>
  </si>
  <si>
    <t>Forgatási célú értékpapírok vásárlása</t>
  </si>
  <si>
    <t>Bef. célú belföldi értékpap. beváltása</t>
  </si>
  <si>
    <t>Bef. célú értékpapírok vásárlása</t>
  </si>
  <si>
    <t>Bef. célú külföldi értékpapírok beváltása</t>
  </si>
  <si>
    <t>ÖSSZES KIADÁS (13+25)</t>
  </si>
  <si>
    <t>II. Felhalmozási célú bevételek és kiadások mérlege
(Önkormányzati szinten)</t>
  </si>
  <si>
    <t>Önkormányzatok sajátos felham. bevételei</t>
  </si>
  <si>
    <t>Felhalm. célú pénzeszközátadás</t>
  </si>
  <si>
    <t>Felhalmozási célú kamatkiadások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</si>
  <si>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</si>
  <si>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</si>
  <si>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</si>
  <si>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</si>
  <si>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</si>
  <si>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V. Támogatási kölcsön visszatérítése, igénybevétele (5.1+5.2)</t>
  </si>
  <si>
    <t>Működési célú kölcsön visszatérítése, igénybevétele</t>
  </si>
  <si>
    <t>Felhalmozási célú kölcsön visszatérítése, igénybevétele</t>
  </si>
  <si>
    <t>VI. Előző évi várható pénzmaradvány igénybevétele</t>
  </si>
  <si>
    <t>BEVÉTELEK ÖSSZESEN: (6+7+8)</t>
  </si>
  <si>
    <t>KÖLTSÉGVETÉSI BEVÉTELEK ÖSSZESEN: (1+2+3+4+5)</t>
  </si>
  <si>
    <t xml:space="preserve">8. </t>
  </si>
  <si>
    <t>VII. Finanszírozási célú műveletek bevételei</t>
  </si>
  <si>
    <t>BEVÉTELEK ÖSSZESEN (6+7+8)</t>
  </si>
  <si>
    <t>V. Finanszírozási célú műveletek kiadásai</t>
  </si>
  <si>
    <t>KIADÁSOK ÖSSZESEN: (5+6)</t>
  </si>
  <si>
    <t>I. Működési célú kiadások (1.1+…+1.6)</t>
  </si>
  <si>
    <t>KÖLTSÉGVETÉSI KIADÁSOK ÖSSZESEN: (1+2+3+4)</t>
  </si>
  <si>
    <t>KÖLTSÉGVETÉSI BEVÉTELEK ÖSSZESEN:  (1+2+3+4+5)</t>
  </si>
  <si>
    <t xml:space="preserve"> VII. Finanszírozási célú műveletek bevételei</t>
  </si>
  <si>
    <t>Felújítás (áfával)</t>
  </si>
  <si>
    <t>Intézményi beruházási kiadások (áfával)</t>
  </si>
  <si>
    <t>2012.</t>
  </si>
  <si>
    <t>2012. 
után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</si>
  <si>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</si>
  <si>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</si>
  <si>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</si>
  <si>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</si>
  <si>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</si>
  <si>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</si>
  <si>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</si>
  <si>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</si>
  <si>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</si>
  <si>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</si>
  <si>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Önkormányzaton kívüli EU-s projektekhez történő hozzájárulás 2010. évi előir.</t>
  </si>
  <si>
    <t>Tám. kölcsön, visszatérítése, igénybevétele</t>
  </si>
  <si>
    <t>Műk. célú kölcsön visszatérítése, igénybevétele</t>
  </si>
  <si>
    <t>Felhalm. célú kölcsön visszatérítése, igénybevétele</t>
  </si>
  <si>
    <t>KÖLTSÉGVETÉSI BEVÉTELEK ÖSSZESEN</t>
  </si>
  <si>
    <t>Előző évi várható pénzmaradvány. igénybevétele</t>
  </si>
  <si>
    <t>Finanszírozási célú műveletek bevétele</t>
  </si>
  <si>
    <t xml:space="preserve">Rövid lejáratú hitelek felvétele </t>
  </si>
  <si>
    <t>Befektetési célú belf., külf. értékpapírok kibocsátása, ért.</t>
  </si>
  <si>
    <t>Működési célú kiadások</t>
  </si>
  <si>
    <t>KÖLTSÉGVETÉSI KIADÁSOK ÖSSZESEN</t>
  </si>
  <si>
    <t>Finanszírozási célú műveletek kiadása</t>
  </si>
  <si>
    <t xml:space="preserve">   Függő, átfutó, kiegyenlítő kiadások</t>
  </si>
  <si>
    <t>Éves létszám előirányzat (fő)</t>
  </si>
  <si>
    <t>KÖLTSÉGVETÉSI BEVÉTELEK ÖSSZESEN:</t>
  </si>
  <si>
    <t>KÖLTSÉGVETÉSI KIADÁSOK ÖSSZESEN:</t>
  </si>
  <si>
    <t>2012. évre</t>
  </si>
  <si>
    <t xml:space="preserve">I. Működési célú bevételek és kiadások </t>
  </si>
  <si>
    <t>Működési célú költségvetési bevételek összesen (1+…+7)</t>
  </si>
  <si>
    <t>Működési célú rövid lejáratú hitelek felvétele</t>
  </si>
  <si>
    <t>Működési célú likvid hitelek felvétele</t>
  </si>
  <si>
    <t>Működési célú hosszú lejáratú hitelek felvétele</t>
  </si>
  <si>
    <t>Működési célú forgatási, befektetési célú belföldi értékpapírok kibocsátása, értékesítése</t>
  </si>
  <si>
    <t>Finanszírozási célú műveletek bevétele összesen (9+…+13)</t>
  </si>
  <si>
    <t>Működési célú bevételek összesen   (08+14)</t>
  </si>
  <si>
    <t>Működési célú költségvetési kiadások összesen (16+…+24)</t>
  </si>
  <si>
    <t>Működési célú rövid lejáratú hitelek törlesztése</t>
  </si>
  <si>
    <t>Működési célú likvid hitelek törlesztése</t>
  </si>
  <si>
    <t>Működési célú hosszú lejáratú hitelek törlesztése</t>
  </si>
  <si>
    <t>Működési célú forgatási, befektetési célú belföldi értékpapírok beváltása, vásárlása</t>
  </si>
  <si>
    <t>Finanszírozási célú műveletek kiadása összesen (26+…+29)</t>
  </si>
  <si>
    <t>Működési célú kiadások összesen   (25+30)</t>
  </si>
  <si>
    <t>Felhalmozási célú költségvetési bevételek összesen (32+…+40)</t>
  </si>
  <si>
    <t>Felhalmozási célú rövid lejáratú hitelek felvétele</t>
  </si>
  <si>
    <t>Felhalmozási célú likvid hitelek felvétele</t>
  </si>
  <si>
    <t>Felhalmozási célú hosszú lejáratú hitelek felvétele</t>
  </si>
  <si>
    <t>Felhalmozási célú forgatási, befektetési célú belföldi értékpapírok kibocsátása, értékesítése</t>
  </si>
  <si>
    <t>Finanszírozási célú műveletek bevétele összesen (42+…+46)</t>
  </si>
  <si>
    <t>Felhalmozási célú bevételek összesen (41+47)</t>
  </si>
  <si>
    <t>Felhalmozási célú költségvetési kiadások összesen (49+…+55)</t>
  </si>
  <si>
    <t>Felhalmozási célú rövid lejáratú hitelek törlesztése</t>
  </si>
  <si>
    <t>Felhalmozási célú likvid hitelek törlesztése</t>
  </si>
  <si>
    <t>Felhalmozási célú hosszú lejáratú hitelek törlesztése</t>
  </si>
  <si>
    <t>Felhalmozási célú forgatási, befektetési célú belföldi értékpapírok beváltása, vásárlása</t>
  </si>
  <si>
    <t>Finanszírozási célú műveletek kiadása összesen (57+…+60)</t>
  </si>
  <si>
    <t>Felhalmozási célú kiadások összesen (56+61)</t>
  </si>
  <si>
    <t>MŰKÖDÉSI CÉLÚ KÖLTSÉGVETÉSI BEVÉTELEK ÉS KIADÁSOK EGYENLEGE (8-25)</t>
  </si>
  <si>
    <t>FELHALMOZÁSI CÉLÚ KÖLTSÉGVETÉSI BEVÉTELEK ÉS KIADÁSOK EGYENLEGE (41-56)</t>
  </si>
  <si>
    <t>FINANSZÍROZÁSI CÉLÚ PÉNZÜGYI MŰVELETEK EGYENLEGE (14+47)-(30+61)</t>
  </si>
  <si>
    <t>BEVÉTELEK ÖSSZESEN (15+48)</t>
  </si>
  <si>
    <t>KIADÁSOK ÖSSZESEN (31+62)</t>
  </si>
  <si>
    <t>Szolgáltatást végző megnevezése</t>
  </si>
  <si>
    <t>Támogatott szolgáltatás
megnevezése</t>
  </si>
  <si>
    <t>Támogatás mértéke
(ezer Ft)</t>
  </si>
  <si>
    <t>1. sz. melléklet Bevételek táblázat 3. oszlop 8 sora =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</si>
  <si>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</si>
  <si>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</si>
  <si>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</si>
  <si>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>1. sz. melléklet Bevételek táblázat 4. oszlop 8 sora =</t>
  </si>
  <si>
    <t xml:space="preserve">2/a. számú melléklet 4. oszlop 13. sor + 2/b. számú melléklet 4. oszlop 11. sor </t>
  </si>
  <si>
    <t xml:space="preserve">2/a. számú melléklet 4. oszlop 25. sor + 2/b. számú melléklet 4. oszlop 22. sor </t>
  </si>
  <si>
    <t xml:space="preserve">2/a. számú melléklet 4. oszlop 26. sor + 2/b. számú melléklet 4. oszlop 23. sor </t>
  </si>
  <si>
    <t>1. sz. melléklet Bevételek táblázat 5. oszlop 8 sora =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</si>
  <si>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</si>
  <si>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</si>
  <si>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</si>
  <si>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</si>
  <si>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1. sz. melléklet Kiadások táblázat 4. oszlop 5 sora =</t>
  </si>
  <si>
    <t>1. sz. melléklet Kiadások táblázat 5. oszlop 5 sora =</t>
  </si>
  <si>
    <t xml:space="preserve">2/a. számú melléklet 7. oszlop 13. sor + 2/b. számú melléklet 7. oszlop 11. sor </t>
  </si>
  <si>
    <t xml:space="preserve">2/a. számú melléklet 7. oszlop 25. sor + 2/b. számú melléklet 7. oszlop 22. sor </t>
  </si>
  <si>
    <t xml:space="preserve">2/a. számú melléklet 7. oszlop 26. sor + 2/b. számú melléklet 7. oszlop 23. sor </t>
  </si>
  <si>
    <t xml:space="preserve">2/a. számú melléklet 8. oszlop 13. sor + 2/b. számú melléklet 8. oszlop 11. sor </t>
  </si>
  <si>
    <t xml:space="preserve">2/a. számú melléklet 8. oszlop 25. sor + 2/b. számú melléklet 8. oszlop 22. sor </t>
  </si>
  <si>
    <t xml:space="preserve">2/a. számú melléklet 8. oszlop 26. sor + 2/b. számú melléklet 8. oszlop 23. sor </t>
  </si>
  <si>
    <t xml:space="preserve">2/a. számú melléklet 9. oszlop 13. sor + 2/b. számú melléklet 9. oszlop 11. sor </t>
  </si>
  <si>
    <t xml:space="preserve">2/a. számú melléklet 9. oszlop 25. sor + 2/b. számú melléklet 9. oszlop 22. sor </t>
  </si>
  <si>
    <t xml:space="preserve">2/a. számú melléklet 9. oszlop 26. sor + 2/b. számú melléklet 9. oszlop 23. sor </t>
  </si>
  <si>
    <t>Önkorm. sajátos működési bevételei</t>
  </si>
  <si>
    <t>Finanszírozási kiadások (14+…+24)</t>
  </si>
  <si>
    <t>Költségvetési hiány:</t>
  </si>
  <si>
    <t>Költségvetési többlet:</t>
  </si>
  <si>
    <t>Tárgyi eszközök, imm. javak értékesítése</t>
  </si>
  <si>
    <t>Közp. előirányzatokból támogatás</t>
  </si>
  <si>
    <t>Átvett pénzeszk. államháztart. kívülről</t>
  </si>
  <si>
    <t>Költségvetéso többlet:</t>
  </si>
  <si>
    <t>30 nap 
alatti
állomány</t>
  </si>
  <si>
    <t>Át-ütemezett</t>
  </si>
  <si>
    <t>Kimutatás a lakossági és közösségi szolgáltatások támogatásáról</t>
  </si>
  <si>
    <t>NEMLEGES</t>
  </si>
  <si>
    <t>DOMASZOLG KVSZ</t>
  </si>
  <si>
    <t>Általános Iskola</t>
  </si>
  <si>
    <t xml:space="preserve">Napköziotthonos Óvoda </t>
  </si>
  <si>
    <t xml:space="preserve">Műk. célú kamatkiadások+hiteltörlesztés </t>
  </si>
  <si>
    <t>Települési önkormányzatok üzemeltetési, igazgatási, sport- és kulturális feladatai</t>
  </si>
  <si>
    <t>Ft</t>
  </si>
  <si>
    <t>Társadalmi-gazdasági és infrastrukturális szempontból elmaradott és súlyos foglalkoztatási gondokkal küzdő település tám.</t>
  </si>
  <si>
    <t xml:space="preserve">Pénzbeli szociális juttatás </t>
  </si>
  <si>
    <t xml:space="preserve">Közoktatási alap-hozzájárulás </t>
  </si>
  <si>
    <t>Közoktatási kiegészítő hozzájárulások</t>
  </si>
  <si>
    <t xml:space="preserve">Kedvezményes óvodai étkeztetés </t>
  </si>
  <si>
    <t xml:space="preserve">Normatív, kötött felhasználású támogatások </t>
  </si>
  <si>
    <t xml:space="preserve">              Kiegészító támogatás egyes szociális feladatokhoz</t>
  </si>
  <si>
    <t xml:space="preserve">              Önkormányzat által szervezett közfoglalkoztatás támogatása</t>
  </si>
  <si>
    <t>SZJA támogatás</t>
  </si>
  <si>
    <t xml:space="preserve">Felhalmozási célú kamatkiadások </t>
  </si>
  <si>
    <t xml:space="preserve">Felhalmozási célú törlesztőrészlet </t>
  </si>
  <si>
    <t>Egyéb felhalmozási kiadások</t>
  </si>
  <si>
    <t xml:space="preserve">Általános Iskola fenntartása </t>
  </si>
  <si>
    <t xml:space="preserve">Napköziotthonos óvoda fenntartása </t>
  </si>
  <si>
    <t xml:space="preserve">Települési kisebbségi önkormányzat igazgatási tevékenysége </t>
  </si>
  <si>
    <t>Közcélú foglalkoztatás</t>
  </si>
  <si>
    <t xml:space="preserve">Köztemető fenntartás és működtetés </t>
  </si>
  <si>
    <t xml:space="preserve">Egyéb, máshová nem sorolt járóbeteg ellátás </t>
  </si>
  <si>
    <t>Család és nővedelmi egészségügyi ellátás</t>
  </si>
  <si>
    <t xml:space="preserve">Köztemetés </t>
  </si>
  <si>
    <t xml:space="preserve">Közművelődési intézmények működtetése </t>
  </si>
  <si>
    <t xml:space="preserve">Város és községgazdálkodás </t>
  </si>
  <si>
    <t xml:space="preserve">Bursa Hungarica hozzájárulás </t>
  </si>
  <si>
    <t>ösztöndíj</t>
  </si>
  <si>
    <t>Tűzoltóság támogatása</t>
  </si>
  <si>
    <t>tárgyi eszköz beszerzés</t>
  </si>
  <si>
    <t xml:space="preserve">Domaházi Hagyományőrző Egyesület </t>
  </si>
  <si>
    <t>ruházat vásárlása</t>
  </si>
  <si>
    <t>Lakossági víztámogatás</t>
  </si>
  <si>
    <t>víztámogatás</t>
  </si>
  <si>
    <t xml:space="preserve">Kamatkiadások </t>
  </si>
  <si>
    <t>2007, 2011</t>
  </si>
  <si>
    <t xml:space="preserve">Tőketörlesztés </t>
  </si>
  <si>
    <t>Kamat</t>
  </si>
  <si>
    <t xml:space="preserve">Vagyonszerzés </t>
  </si>
  <si>
    <t>2005, 2007</t>
  </si>
  <si>
    <t>Működési célú kölcsönök kamata</t>
  </si>
  <si>
    <t xml:space="preserve">Domaháza Község Önkormányzata </t>
  </si>
  <si>
    <t>55400390-11026462</t>
  </si>
  <si>
    <t xml:space="preserve">   Gyermekétkeztetés</t>
  </si>
  <si>
    <t>Domaháza Község Önkormányzat</t>
  </si>
  <si>
    <t>18. sz. melléklet</t>
  </si>
  <si>
    <t>Domaháza</t>
  </si>
  <si>
    <t>13/2. sz. melléklet</t>
  </si>
  <si>
    <t>13/1/f.számú melléklet</t>
  </si>
  <si>
    <t>2011. évi előirányzat</t>
  </si>
  <si>
    <t>A 2011. évi normatív  hozzájárulások  alakulása jogcímenként</t>
  </si>
  <si>
    <t>Felhasználás
2010. XII.31-ig</t>
  </si>
  <si>
    <t>Krízis segély</t>
  </si>
  <si>
    <t>Közgyógyellátás</t>
  </si>
  <si>
    <t>Munkahelyi étkeztetés</t>
  </si>
  <si>
    <t>Óvodai intézményi étkeztetés</t>
  </si>
  <si>
    <t>Szociális étkeztetés</t>
  </si>
  <si>
    <t>Lakossági szennyvíztámogatás</t>
  </si>
  <si>
    <t>2011. év utáni szükséglet
(6=2 - 4 - 5)</t>
  </si>
  <si>
    <t>13/3. sz. melléklet</t>
  </si>
  <si>
    <t>13/4. számú melléklet</t>
  </si>
  <si>
    <t>KÖRJEGYZŐSÉG</t>
  </si>
  <si>
    <t>Éves eredeti kiadási előirányzat: 223.800 ezer Ft</t>
  </si>
  <si>
    <t>30 napon túli elismert tartozásállomány összesen: 1.859.112 Ft</t>
  </si>
  <si>
    <t>2011. évi eredeti
előirányzat</t>
  </si>
  <si>
    <t>módosítás</t>
  </si>
  <si>
    <t>2011. évi mód. előirányzat</t>
  </si>
  <si>
    <t>Kiegészítő támogatás-Egyéb központi támogatás</t>
  </si>
  <si>
    <t xml:space="preserve">VI. Előző évi  pénzmaradvány igénybevétele </t>
  </si>
  <si>
    <t>2011. évi mód.
Előirányzat</t>
  </si>
  <si>
    <t>2011. évi 
eredeti előirányzat</t>
  </si>
  <si>
    <t xml:space="preserve">               min. 2.600 e Ft </t>
  </si>
  <si>
    <t>Körjegyzőség működése</t>
  </si>
  <si>
    <t>Lakossági települési folyékony hulladék ártalmatlanítása</t>
  </si>
  <si>
    <t>Szociális és gyermekjóléti alapszolgáltatás feladatai</t>
  </si>
  <si>
    <t>2011.utáni szükséglet</t>
  </si>
  <si>
    <t xml:space="preserve">    Vagyonszerzés                                              </t>
  </si>
  <si>
    <t>Módosítás</t>
  </si>
  <si>
    <t>Módosított előirányzat</t>
  </si>
  <si>
    <t>Helyi önkormányzatok igazgatási feladatai</t>
  </si>
  <si>
    <t>Mozgáskorlátozottak közlekedési támogatása</t>
  </si>
  <si>
    <t>Rendszeres gyermekvédelmi támogatás</t>
  </si>
  <si>
    <t>Egyéb önkományzati eseti pénzbeli ellátások</t>
  </si>
  <si>
    <t> Lakáshoz jutás támogatása</t>
  </si>
  <si>
    <t>Körjegyzőség</t>
  </si>
  <si>
    <t>2011. előtti kifizetés</t>
  </si>
  <si>
    <t>2013.</t>
  </si>
  <si>
    <t>2013. 
után</t>
  </si>
  <si>
    <t xml:space="preserve">kisértékű eszköz beszerzés </t>
  </si>
  <si>
    <t>2011. évi eredeti előirányzat</t>
  </si>
  <si>
    <t>2011. évi mód. Előirányzat</t>
  </si>
  <si>
    <t xml:space="preserve">Hiteltörlesztés </t>
  </si>
  <si>
    <t>2011.évi Eredeti Előirányzat</t>
  </si>
  <si>
    <t>2011. évi Mód Előirányzat</t>
  </si>
  <si>
    <t>2011.évi mód. előirányzat</t>
  </si>
  <si>
    <t>Eu-s támogatásból megvalósuló projektek kiadásai</t>
  </si>
  <si>
    <t>2011.évi Előirányzat</t>
  </si>
  <si>
    <t>2011.évi mód. Előirányzat</t>
  </si>
  <si>
    <t>2011.évi előirányzat</t>
  </si>
  <si>
    <t>2011.évi mód előirányzat</t>
  </si>
  <si>
    <t>2011.évi mód.ei.</t>
  </si>
  <si>
    <t>2011.évi előirámyzat</t>
  </si>
  <si>
    <t>2011. évi mód.előirányzat</t>
  </si>
  <si>
    <t>2011.évi eredeti előirányzat</t>
  </si>
  <si>
    <t>203.371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</si>
</sst>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51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 CE"/>
      <family val="0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sz val="8"/>
      <color indexed="10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darkHorizontal"/>
    </fill>
    <fill>
      <patternFill patternType="lightHorizontal"/>
    </fill>
    <fill>
      <patternFill patternType="solid">
        <fgColor indexed="65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49" fillId="9" borderId="0" applyNumberFormat="0" applyBorder="0" applyAlignment="0" applyProtection="0"/>
    <xf numFmtId="0" fontId="49" fillId="3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3" borderId="0" applyNumberFormat="0" applyBorder="0" applyAlignment="0" applyProtection="0"/>
    <xf numFmtId="0" fontId="41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4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4" borderId="7" applyNumberFormat="0" applyFont="0" applyAlignment="0" applyProtection="0"/>
    <xf numFmtId="0" fontId="49" fillId="9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9" borderId="0" applyNumberFormat="0" applyBorder="0" applyAlignment="0" applyProtection="0"/>
    <xf numFmtId="0" fontId="49" fillId="14" borderId="0" applyNumberFormat="0" applyBorder="0" applyAlignment="0" applyProtection="0"/>
    <xf numFmtId="0" fontId="38" fillId="15" borderId="0" applyNumberFormat="0" applyBorder="0" applyAlignment="0" applyProtection="0"/>
    <xf numFmtId="0" fontId="42" fillId="16" borderId="8" applyNumberFormat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  <xf numFmtId="0" fontId="40" fillId="7" borderId="0" applyNumberFormat="0" applyBorder="0" applyAlignment="0" applyProtection="0"/>
    <xf numFmtId="0" fontId="43" fillId="16" borderId="1" applyNumberFormat="0" applyAlignment="0" applyProtection="0"/>
    <xf numFmtId="9" fontId="0" fillId="0" borderId="0" applyFont="0" applyFill="0" applyBorder="0" applyAlignment="0" applyProtection="0"/>
  </cellStyleXfs>
  <cellXfs count="11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>
      <alignment/>
      <protection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indent="1"/>
    </xf>
    <xf numFmtId="0" fontId="4" fillId="0" borderId="13" xfId="0" applyFont="1" applyFill="1" applyBorder="1" applyAlignment="1" quotePrefix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 quotePrefix="1">
      <alignment horizontal="right" vertical="center"/>
    </xf>
    <xf numFmtId="0" fontId="0" fillId="0" borderId="17" xfId="0" applyFont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3" fillId="0" borderId="0" xfId="56" applyFont="1" applyFill="1" applyProtection="1">
      <alignment/>
      <protection/>
    </xf>
    <xf numFmtId="164" fontId="7" fillId="0" borderId="18" xfId="56" applyNumberFormat="1" applyFont="1" applyFill="1" applyBorder="1" applyAlignment="1" applyProtection="1">
      <alignment horizontal="centerContinuous" vertical="center"/>
      <protection/>
    </xf>
    <xf numFmtId="0" fontId="4" fillId="0" borderId="12" xfId="0" applyFont="1" applyFill="1" applyBorder="1" applyAlignment="1" applyProtection="1">
      <alignment horizontal="left" vertical="center" indent="1"/>
      <protection locked="0"/>
    </xf>
    <xf numFmtId="0" fontId="18" fillId="0" borderId="19" xfId="56" applyFont="1" applyFill="1" applyBorder="1" applyAlignment="1" applyProtection="1">
      <alignment horizontal="left" vertical="center" wrapText="1" indent="1"/>
      <protection/>
    </xf>
    <xf numFmtId="0" fontId="18" fillId="0" borderId="20" xfId="56" applyFont="1" applyFill="1" applyBorder="1" applyAlignment="1" applyProtection="1">
      <alignment horizontal="left" vertical="center" wrapText="1" indent="1"/>
      <protection/>
    </xf>
    <xf numFmtId="164" fontId="18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0" xfId="56" applyNumberFormat="1" applyFont="1" applyFill="1" applyBorder="1" applyAlignment="1" applyProtection="1">
      <alignment vertical="center" wrapText="1"/>
      <protection locked="0"/>
    </xf>
    <xf numFmtId="164" fontId="18" fillId="0" borderId="21" xfId="56" applyNumberFormat="1" applyFont="1" applyFill="1" applyBorder="1" applyAlignment="1" applyProtection="1">
      <alignment vertical="center" wrapText="1"/>
      <protection locked="0"/>
    </xf>
    <xf numFmtId="0" fontId="18" fillId="0" borderId="22" xfId="56" applyFont="1" applyFill="1" applyBorder="1" applyAlignment="1" applyProtection="1">
      <alignment horizontal="left" vertical="center" wrapText="1" indent="1"/>
      <protection/>
    </xf>
    <xf numFmtId="0" fontId="18" fillId="0" borderId="23" xfId="56" applyFont="1" applyFill="1" applyBorder="1" applyAlignment="1" applyProtection="1">
      <alignment horizontal="left" vertical="center" wrapText="1" indent="1"/>
      <protection/>
    </xf>
    <xf numFmtId="164" fontId="18" fillId="0" borderId="23" xfId="56" applyNumberFormat="1" applyFont="1" applyFill="1" applyBorder="1" applyAlignment="1" applyProtection="1">
      <alignment vertical="center" wrapText="1"/>
      <protection locked="0"/>
    </xf>
    <xf numFmtId="164" fontId="18" fillId="0" borderId="24" xfId="56" applyNumberFormat="1" applyFont="1" applyFill="1" applyBorder="1" applyAlignment="1" applyProtection="1">
      <alignment vertical="center" wrapText="1"/>
      <protection locked="0"/>
    </xf>
    <xf numFmtId="0" fontId="18" fillId="0" borderId="0" xfId="56" applyFont="1" applyFill="1" applyAlignment="1" applyProtection="1">
      <alignment horizontal="left" indent="1"/>
      <protection/>
    </xf>
    <xf numFmtId="164" fontId="18" fillId="0" borderId="25" xfId="56" applyNumberFormat="1" applyFont="1" applyFill="1" applyBorder="1" applyAlignment="1" applyProtection="1">
      <alignment vertical="center" wrapText="1"/>
      <protection locked="0"/>
    </xf>
    <xf numFmtId="164" fontId="18" fillId="0" borderId="26" xfId="56" applyNumberFormat="1" applyFont="1" applyFill="1" applyBorder="1" applyAlignment="1" applyProtection="1">
      <alignment vertical="center" wrapText="1"/>
      <protection locked="0"/>
    </xf>
    <xf numFmtId="0" fontId="19" fillId="0" borderId="20" xfId="56" applyFont="1" applyFill="1" applyBorder="1" applyAlignment="1" applyProtection="1">
      <alignment horizontal="left" vertical="center" wrapText="1" indent="1"/>
      <protection/>
    </xf>
    <xf numFmtId="0" fontId="18" fillId="0" borderId="12" xfId="56" applyFont="1" applyFill="1" applyBorder="1" applyAlignment="1" applyProtection="1">
      <alignment horizontal="left" vertical="center" wrapText="1" indent="1"/>
      <protection/>
    </xf>
    <xf numFmtId="164" fontId="18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2" xfId="56" applyNumberFormat="1" applyFont="1" applyFill="1" applyBorder="1" applyAlignment="1" applyProtection="1">
      <alignment vertical="center" wrapText="1"/>
      <protection locked="0"/>
    </xf>
    <xf numFmtId="164" fontId="18" fillId="0" borderId="13" xfId="56" applyNumberFormat="1" applyFont="1" applyFill="1" applyBorder="1" applyAlignment="1" applyProtection="1">
      <alignment vertical="center" wrapText="1"/>
      <protection locked="0"/>
    </xf>
    <xf numFmtId="0" fontId="18" fillId="0" borderId="27" xfId="56" applyFont="1" applyFill="1" applyBorder="1" applyAlignment="1" applyProtection="1">
      <alignment horizontal="left" vertical="center" wrapText="1" indent="1"/>
      <protection/>
    </xf>
    <xf numFmtId="0" fontId="18" fillId="0" borderId="25" xfId="56" applyFont="1" applyFill="1" applyBorder="1" applyAlignment="1" applyProtection="1">
      <alignment horizontal="left" vertical="center" wrapText="1" indent="1"/>
      <protection/>
    </xf>
    <xf numFmtId="49" fontId="18" fillId="0" borderId="28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29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30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31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32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33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34" xfId="56" applyNumberFormat="1" applyFont="1" applyFill="1" applyBorder="1" applyAlignment="1" applyProtection="1">
      <alignment horizontal="left" vertical="center" wrapText="1" indent="1"/>
      <protection/>
    </xf>
    <xf numFmtId="164" fontId="18" fillId="0" borderId="35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6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9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37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3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4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5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6" xfId="56" applyNumberFormat="1" applyFont="1" applyFill="1" applyBorder="1" applyAlignment="1" applyProtection="1">
      <alignment horizontal="right" vertical="center" wrapText="1"/>
      <protection locked="0"/>
    </xf>
    <xf numFmtId="164" fontId="19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9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56" applyFont="1" applyFill="1" applyBorder="1" applyAlignment="1" applyProtection="1">
      <alignment horizontal="left" vertical="center" wrapText="1" indent="1"/>
      <protection/>
    </xf>
    <xf numFmtId="0" fontId="18" fillId="0" borderId="35" xfId="56" applyFont="1" applyFill="1" applyBorder="1" applyAlignment="1" applyProtection="1">
      <alignment horizontal="left" vertical="center" wrapText="1" indent="1"/>
      <protection/>
    </xf>
    <xf numFmtId="164" fontId="18" fillId="0" borderId="35" xfId="56" applyNumberFormat="1" applyFont="1" applyFill="1" applyBorder="1" applyAlignment="1" applyProtection="1">
      <alignment vertical="center" wrapText="1"/>
      <protection locked="0"/>
    </xf>
    <xf numFmtId="164" fontId="18" fillId="0" borderId="16" xfId="56" applyNumberFormat="1" applyFont="1" applyFill="1" applyBorder="1" applyAlignment="1" applyProtection="1">
      <alignment vertical="center" wrapText="1"/>
      <protection locked="0"/>
    </xf>
    <xf numFmtId="0" fontId="16" fillId="0" borderId="38" xfId="56" applyFont="1" applyFill="1" applyBorder="1" applyAlignment="1" applyProtection="1">
      <alignment horizontal="left" vertical="center" wrapText="1" indent="1"/>
      <protection/>
    </xf>
    <xf numFmtId="0" fontId="16" fillId="0" borderId="39" xfId="56" applyFont="1" applyFill="1" applyBorder="1" applyAlignment="1" applyProtection="1">
      <alignment horizontal="left" vertical="center" wrapText="1" indent="1"/>
      <protection/>
    </xf>
    <xf numFmtId="164" fontId="16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40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41" xfId="56" applyFont="1" applyFill="1" applyBorder="1" applyAlignment="1" applyProtection="1">
      <alignment horizontal="left" vertical="center" wrapText="1" indent="1"/>
      <protection/>
    </xf>
    <xf numFmtId="0" fontId="16" fillId="0" borderId="42" xfId="56" applyFont="1" applyFill="1" applyBorder="1" applyAlignment="1" applyProtection="1">
      <alignment horizontal="left" vertical="center" wrapText="1" indent="1"/>
      <protection/>
    </xf>
    <xf numFmtId="0" fontId="19" fillId="0" borderId="19" xfId="56" applyFont="1" applyFill="1" applyBorder="1" applyAlignment="1" applyProtection="1">
      <alignment horizontal="left" vertical="center" wrapText="1" indent="1"/>
      <protection/>
    </xf>
    <xf numFmtId="0" fontId="20" fillId="0" borderId="39" xfId="56" applyFont="1" applyFill="1" applyBorder="1" applyAlignment="1" applyProtection="1">
      <alignment horizontal="left" vertical="center" wrapText="1" indent="1"/>
      <protection/>
    </xf>
    <xf numFmtId="164" fontId="19" fillId="0" borderId="19" xfId="56" applyNumberFormat="1" applyFont="1" applyFill="1" applyBorder="1" applyAlignment="1" applyProtection="1">
      <alignment horizontal="right" vertical="center" wrapText="1"/>
      <protection locked="0"/>
    </xf>
    <xf numFmtId="164" fontId="19" fillId="0" borderId="36" xfId="56" applyNumberFormat="1" applyFont="1" applyFill="1" applyBorder="1" applyAlignment="1" applyProtection="1">
      <alignment horizontal="right" vertical="center" wrapText="1"/>
      <protection locked="0"/>
    </xf>
    <xf numFmtId="0" fontId="18" fillId="0" borderId="20" xfId="56" applyFont="1" applyFill="1" applyBorder="1" applyAlignment="1" applyProtection="1">
      <alignment horizontal="left" vertical="center" wrapText="1" indent="2"/>
      <protection/>
    </xf>
    <xf numFmtId="0" fontId="18" fillId="0" borderId="25" xfId="56" applyFont="1" applyFill="1" applyBorder="1" applyAlignment="1" applyProtection="1">
      <alignment horizontal="left" vertical="center" wrapText="1" indent="2"/>
      <protection/>
    </xf>
    <xf numFmtId="0" fontId="18" fillId="0" borderId="20" xfId="56" applyFont="1" applyFill="1" applyBorder="1" applyAlignment="1" applyProtection="1">
      <alignment horizontal="left" indent="1"/>
      <protection/>
    </xf>
    <xf numFmtId="0" fontId="18" fillId="0" borderId="20" xfId="0" applyFont="1" applyFill="1" applyBorder="1" applyAlignment="1">
      <alignment horizontal="left" vertical="center" wrapText="1" indent="1"/>
    </xf>
    <xf numFmtId="0" fontId="18" fillId="0" borderId="25" xfId="0" applyFont="1" applyFill="1" applyBorder="1" applyAlignment="1">
      <alignment horizontal="left" vertical="center" wrapText="1" indent="1"/>
    </xf>
    <xf numFmtId="0" fontId="18" fillId="0" borderId="19" xfId="0" applyFont="1" applyFill="1" applyBorder="1" applyAlignment="1">
      <alignment horizontal="left" vertical="center" wrapText="1" indent="1"/>
    </xf>
    <xf numFmtId="0" fontId="18" fillId="0" borderId="35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 applyProtection="1" quotePrefix="1">
      <alignment horizontal="left" vertical="center" indent="1"/>
      <protection locked="0"/>
    </xf>
    <xf numFmtId="0" fontId="4" fillId="0" borderId="16" xfId="0" applyFont="1" applyFill="1" applyBorder="1" applyAlignment="1" applyProtection="1" quotePrefix="1">
      <alignment horizontal="center" vertical="center"/>
      <protection locked="0"/>
    </xf>
    <xf numFmtId="164" fontId="8" fillId="0" borderId="38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Alignment="1">
      <alignment horizontal="right" vertical="center"/>
    </xf>
    <xf numFmtId="0" fontId="19" fillId="0" borderId="23" xfId="56" applyFont="1" applyFill="1" applyBorder="1" applyAlignment="1" applyProtection="1">
      <alignment horizontal="left" vertical="center" wrapText="1" indent="1"/>
      <protection/>
    </xf>
    <xf numFmtId="0" fontId="8" fillId="0" borderId="38" xfId="56" applyFont="1" applyFill="1" applyBorder="1" applyAlignment="1" applyProtection="1">
      <alignment horizontal="center" vertical="center" wrapText="1"/>
      <protection/>
    </xf>
    <xf numFmtId="0" fontId="8" fillId="0" borderId="39" xfId="56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Continuous" vertical="center" wrapText="1"/>
    </xf>
    <xf numFmtId="0" fontId="8" fillId="0" borderId="27" xfId="0" applyFont="1" applyFill="1" applyBorder="1" applyAlignment="1">
      <alignment horizontal="centerContinuous" vertical="center" wrapTex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indent="1"/>
    </xf>
    <xf numFmtId="0" fontId="8" fillId="0" borderId="13" xfId="0" applyFont="1" applyFill="1" applyBorder="1" applyAlignment="1" quotePrefix="1">
      <alignment horizontal="right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5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left" vertical="center" wrapText="1" inden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164" fontId="18" fillId="0" borderId="21" xfId="0" applyNumberFormat="1" applyFont="1" applyFill="1" applyBorder="1" applyAlignment="1" applyProtection="1">
      <alignment vertical="center" wrapText="1"/>
      <protection locked="0"/>
    </xf>
    <xf numFmtId="0" fontId="19" fillId="0" borderId="3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 indent="1"/>
    </xf>
    <xf numFmtId="164" fontId="18" fillId="0" borderId="13" xfId="0" applyNumberFormat="1" applyFont="1" applyFill="1" applyBorder="1" applyAlignment="1" applyProtection="1">
      <alignment vertical="center" wrapText="1"/>
      <protection locked="0"/>
    </xf>
    <xf numFmtId="0" fontId="19" fillId="0" borderId="2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164" fontId="18" fillId="0" borderId="36" xfId="0" applyNumberFormat="1" applyFont="1" applyFill="1" applyBorder="1" applyAlignment="1" applyProtection="1">
      <alignment vertical="center" wrapText="1"/>
      <protection locked="0"/>
    </xf>
    <xf numFmtId="0" fontId="18" fillId="0" borderId="32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164" fontId="18" fillId="0" borderId="26" xfId="0" applyNumberFormat="1" applyFont="1" applyFill="1" applyBorder="1" applyAlignment="1" applyProtection="1">
      <alignment vertical="center" wrapText="1"/>
      <protection locked="0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 indent="1"/>
    </xf>
    <xf numFmtId="164" fontId="18" fillId="0" borderId="2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>
      <alignment horizontal="left" vertical="center" wrapText="1" inden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right" vertical="center" wrapText="1" indent="2"/>
    </xf>
    <xf numFmtId="0" fontId="18" fillId="0" borderId="3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0" fontId="8" fillId="0" borderId="14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16" fillId="0" borderId="4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164" fontId="16" fillId="0" borderId="47" xfId="0" applyNumberFormat="1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vertical="center" wrapText="1" inden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/>
    </xf>
    <xf numFmtId="0" fontId="4" fillId="0" borderId="45" xfId="0" applyFont="1" applyBorder="1" applyAlignment="1">
      <alignment vertical="center" wrapText="1"/>
    </xf>
    <xf numFmtId="164" fontId="0" fillId="18" borderId="48" xfId="0" applyNumberFormat="1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vertical="center" wrapText="1"/>
    </xf>
    <xf numFmtId="0" fontId="18" fillId="0" borderId="29" xfId="0" applyFont="1" applyFill="1" applyBorder="1" applyAlignment="1">
      <alignment vertical="center" wrapText="1"/>
    </xf>
    <xf numFmtId="0" fontId="18" fillId="0" borderId="32" xfId="0" applyFont="1" applyFill="1" applyBorder="1" applyAlignment="1">
      <alignment vertical="center" wrapText="1"/>
    </xf>
    <xf numFmtId="172" fontId="16" fillId="0" borderId="45" xfId="0" applyNumberFormat="1" applyFont="1" applyFill="1" applyBorder="1" applyAlignment="1">
      <alignment horizontal="center" vertical="center" wrapText="1"/>
    </xf>
    <xf numFmtId="172" fontId="18" fillId="0" borderId="49" xfId="0" applyNumberFormat="1" applyFont="1" applyFill="1" applyBorder="1" applyAlignment="1">
      <alignment horizontal="center" vertical="center" wrapText="1"/>
    </xf>
    <xf numFmtId="164" fontId="18" fillId="0" borderId="23" xfId="0" applyNumberFormat="1" applyFont="1" applyFill="1" applyBorder="1" applyAlignment="1" applyProtection="1">
      <alignment vertical="center" wrapText="1"/>
      <protection locked="0"/>
    </xf>
    <xf numFmtId="172" fontId="18" fillId="0" borderId="27" xfId="0" applyNumberFormat="1" applyFont="1" applyFill="1" applyBorder="1" applyAlignment="1">
      <alignment horizontal="center" vertical="center" wrapText="1"/>
    </xf>
    <xf numFmtId="164" fontId="18" fillId="0" borderId="20" xfId="0" applyNumberFormat="1" applyFont="1" applyFill="1" applyBorder="1" applyAlignment="1" applyProtection="1">
      <alignment vertical="center" wrapText="1"/>
      <protection locked="0"/>
    </xf>
    <xf numFmtId="164" fontId="18" fillId="0" borderId="25" xfId="0" applyNumberFormat="1" applyFont="1" applyFill="1" applyBorder="1" applyAlignment="1" applyProtection="1">
      <alignment vertical="center" wrapText="1"/>
      <protection locked="0"/>
    </xf>
    <xf numFmtId="172" fontId="16" fillId="0" borderId="50" xfId="0" applyNumberFormat="1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164" fontId="18" fillId="0" borderId="12" xfId="0" applyNumberFormat="1" applyFont="1" applyFill="1" applyBorder="1" applyAlignment="1" applyProtection="1">
      <alignment vertical="center" wrapText="1"/>
      <protection locked="0"/>
    </xf>
    <xf numFmtId="0" fontId="18" fillId="0" borderId="49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right" vertical="center" indent="1"/>
    </xf>
    <xf numFmtId="0" fontId="18" fillId="0" borderId="29" xfId="0" applyFont="1" applyBorder="1" applyAlignment="1">
      <alignment horizontal="right" vertical="center" indent="1"/>
    </xf>
    <xf numFmtId="0" fontId="18" fillId="0" borderId="32" xfId="0" applyFont="1" applyBorder="1" applyAlignment="1">
      <alignment horizontal="right" vertical="center" indent="1"/>
    </xf>
    <xf numFmtId="49" fontId="16" fillId="0" borderId="38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9" xfId="56" applyFont="1" applyFill="1" applyBorder="1" applyAlignment="1" applyProtection="1">
      <alignment vertical="center" wrapText="1"/>
      <protection/>
    </xf>
    <xf numFmtId="164" fontId="16" fillId="0" borderId="39" xfId="56" applyNumberFormat="1" applyFont="1" applyFill="1" applyBorder="1" applyAlignment="1" applyProtection="1">
      <alignment vertical="center" wrapText="1"/>
      <protection locked="0"/>
    </xf>
    <xf numFmtId="164" fontId="16" fillId="0" borderId="40" xfId="56" applyNumberFormat="1" applyFont="1" applyFill="1" applyBorder="1" applyAlignment="1" applyProtection="1">
      <alignment vertical="center" wrapText="1"/>
      <protection locked="0"/>
    </xf>
    <xf numFmtId="0" fontId="16" fillId="0" borderId="42" xfId="56" applyFont="1" applyFill="1" applyBorder="1" applyAlignment="1" applyProtection="1">
      <alignment vertical="center" wrapText="1"/>
      <protection/>
    </xf>
    <xf numFmtId="0" fontId="18" fillId="0" borderId="12" xfId="0" applyFont="1" applyBorder="1" applyAlignment="1" applyProtection="1">
      <alignment horizontal="left" vertical="center" indent="1"/>
      <protection locked="0"/>
    </xf>
    <xf numFmtId="3" fontId="18" fillId="0" borderId="13" xfId="0" applyNumberFormat="1" applyFont="1" applyBorder="1" applyAlignment="1" applyProtection="1">
      <alignment horizontal="right" vertical="center" indent="1"/>
      <protection locked="0"/>
    </xf>
    <xf numFmtId="0" fontId="18" fillId="0" borderId="20" xfId="0" applyFont="1" applyBorder="1" applyAlignment="1" applyProtection="1">
      <alignment horizontal="left" vertical="center" indent="1"/>
      <protection locked="0"/>
    </xf>
    <xf numFmtId="3" fontId="18" fillId="0" borderId="21" xfId="0" applyNumberFormat="1" applyFont="1" applyBorder="1" applyAlignment="1" applyProtection="1">
      <alignment horizontal="right" vertical="center" indent="1"/>
      <protection locked="0"/>
    </xf>
    <xf numFmtId="0" fontId="18" fillId="0" borderId="25" xfId="0" applyFont="1" applyBorder="1" applyAlignment="1" applyProtection="1">
      <alignment horizontal="left" vertical="center" indent="1"/>
      <protection locked="0"/>
    </xf>
    <xf numFmtId="0" fontId="8" fillId="0" borderId="39" xfId="56" applyFont="1" applyFill="1" applyBorder="1" applyAlignment="1" applyProtection="1">
      <alignment horizontal="left" vertical="center" wrapText="1" indent="1"/>
      <protection/>
    </xf>
    <xf numFmtId="0" fontId="8" fillId="0" borderId="39" xfId="56" applyFont="1" applyFill="1" applyBorder="1" applyAlignment="1" applyProtection="1">
      <alignment vertical="center" wrapText="1"/>
      <protection/>
    </xf>
    <xf numFmtId="0" fontId="16" fillId="0" borderId="38" xfId="56" applyFont="1" applyFill="1" applyBorder="1" applyAlignment="1" applyProtection="1">
      <alignment horizontal="center" vertical="center" wrapText="1"/>
      <protection/>
    </xf>
    <xf numFmtId="0" fontId="16" fillId="0" borderId="39" xfId="56" applyFont="1" applyFill="1" applyBorder="1" applyAlignment="1" applyProtection="1">
      <alignment horizontal="center" vertical="center" wrapText="1"/>
      <protection/>
    </xf>
    <xf numFmtId="0" fontId="16" fillId="0" borderId="40" xfId="56" applyFont="1" applyFill="1" applyBorder="1" applyAlignment="1" applyProtection="1">
      <alignment horizontal="center" vertical="center" wrapText="1"/>
      <protection/>
    </xf>
    <xf numFmtId="0" fontId="22" fillId="0" borderId="38" xfId="0" applyFont="1" applyFill="1" applyBorder="1" applyAlignment="1" applyProtection="1">
      <alignment vertical="center" wrapText="1"/>
      <protection/>
    </xf>
    <xf numFmtId="0" fontId="16" fillId="0" borderId="3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 wrapText="1" indent="1"/>
    </xf>
    <xf numFmtId="0" fontId="8" fillId="0" borderId="22" xfId="0" applyFont="1" applyFill="1" applyBorder="1" applyAlignment="1">
      <alignment horizontal="left" vertical="center" wrapText="1" inden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 wrapText="1" indent="1"/>
    </xf>
    <xf numFmtId="0" fontId="8" fillId="0" borderId="22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39" xfId="57" applyFont="1" applyFill="1" applyBorder="1" applyAlignment="1" applyProtection="1">
      <alignment horizontal="left" vertical="center" indent="1"/>
      <protection/>
    </xf>
    <xf numFmtId="0" fontId="8" fillId="0" borderId="39" xfId="57" applyFont="1" applyFill="1" applyBorder="1" applyAlignment="1" applyProtection="1">
      <alignment horizontal="left" indent="1"/>
      <protection locked="0"/>
    </xf>
    <xf numFmtId="0" fontId="17" fillId="0" borderId="39" xfId="57" applyFont="1" applyFill="1" applyBorder="1" applyAlignment="1" applyProtection="1">
      <alignment horizontal="left" vertical="center" indent="1"/>
      <protection/>
    </xf>
    <xf numFmtId="0" fontId="8" fillId="0" borderId="39" xfId="57" applyFont="1" applyFill="1" applyBorder="1" applyAlignment="1" applyProtection="1">
      <alignment horizontal="left" indent="1"/>
      <protection/>
    </xf>
    <xf numFmtId="0" fontId="8" fillId="0" borderId="38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0" fontId="18" fillId="0" borderId="23" xfId="56" applyFont="1" applyFill="1" applyBorder="1" applyAlignment="1" applyProtection="1">
      <alignment horizontal="left" vertical="center" wrapText="1" indent="1"/>
      <protection/>
    </xf>
    <xf numFmtId="0" fontId="18" fillId="0" borderId="20" xfId="56" applyFont="1" applyFill="1" applyBorder="1" applyAlignment="1" applyProtection="1">
      <alignment horizontal="left" vertical="center" wrapText="1" indent="1"/>
      <protection/>
    </xf>
    <xf numFmtId="0" fontId="18" fillId="0" borderId="19" xfId="56" applyFont="1" applyFill="1" applyBorder="1" applyAlignment="1" applyProtection="1">
      <alignment horizontal="left" vertical="center" wrapText="1" indent="1"/>
      <protection/>
    </xf>
    <xf numFmtId="0" fontId="16" fillId="0" borderId="42" xfId="56" applyFont="1" applyFill="1" applyBorder="1" applyAlignment="1" applyProtection="1">
      <alignment horizontal="left" vertical="center" wrapText="1"/>
      <protection/>
    </xf>
    <xf numFmtId="0" fontId="16" fillId="0" borderId="39" xfId="56" applyFont="1" applyFill="1" applyBorder="1" applyAlignment="1" applyProtection="1">
      <alignment horizontal="left" vertical="center" wrapText="1"/>
      <protection/>
    </xf>
    <xf numFmtId="0" fontId="20" fillId="0" borderId="39" xfId="56" applyFont="1" applyFill="1" applyBorder="1" applyAlignment="1" applyProtection="1">
      <alignment horizontal="left" vertical="center" wrapText="1"/>
      <protection/>
    </xf>
    <xf numFmtId="49" fontId="19" fillId="0" borderId="23" xfId="56" applyNumberFormat="1" applyFont="1" applyFill="1" applyBorder="1" applyAlignment="1" applyProtection="1">
      <alignment horizontal="left" vertical="center" wrapText="1" indent="1"/>
      <protection/>
    </xf>
    <xf numFmtId="49" fontId="19" fillId="0" borderId="20" xfId="56" applyNumberFormat="1" applyFont="1" applyFill="1" applyBorder="1" applyAlignment="1" applyProtection="1" quotePrefix="1">
      <alignment horizontal="left" vertical="center" wrapText="1" indent="1"/>
      <protection/>
    </xf>
    <xf numFmtId="0" fontId="6" fillId="0" borderId="35" xfId="0" applyFont="1" applyFill="1" applyBorder="1" applyAlignment="1" applyProtection="1">
      <alignment horizontal="left" vertical="center" indent="1"/>
      <protection locked="0"/>
    </xf>
    <xf numFmtId="0" fontId="18" fillId="0" borderId="31" xfId="0" applyFont="1" applyFill="1" applyBorder="1" applyAlignment="1">
      <alignment horizontal="left" vertical="center" wrapText="1"/>
    </xf>
    <xf numFmtId="0" fontId="19" fillId="0" borderId="25" xfId="56" applyFont="1" applyFill="1" applyBorder="1" applyAlignment="1" applyProtection="1" quotePrefix="1">
      <alignment horizontal="left" vertical="center" wrapText="1" indent="1"/>
      <protection/>
    </xf>
    <xf numFmtId="164" fontId="8" fillId="0" borderId="38" xfId="0" applyNumberFormat="1" applyFont="1" applyFill="1" applyBorder="1" applyAlignment="1">
      <alignment horizontal="left" vertical="center" wrapText="1" indent="1"/>
    </xf>
    <xf numFmtId="164" fontId="16" fillId="0" borderId="30" xfId="0" applyNumberFormat="1" applyFont="1" applyFill="1" applyBorder="1" applyAlignment="1">
      <alignment horizontal="left" vertical="center" wrapText="1" indent="1"/>
    </xf>
    <xf numFmtId="164" fontId="18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9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4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52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3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4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4" fontId="20" fillId="0" borderId="40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164" fontId="20" fillId="0" borderId="37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47" xfId="0" applyNumberFormat="1" applyFont="1" applyFill="1" applyBorder="1" applyAlignment="1">
      <alignment horizontal="right" vertical="center" wrapText="1" indent="2"/>
    </xf>
    <xf numFmtId="164" fontId="16" fillId="0" borderId="47" xfId="0" applyNumberFormat="1" applyFont="1" applyFill="1" applyBorder="1" applyAlignment="1">
      <alignment horizontal="right" vertical="center" wrapText="1" indent="2"/>
    </xf>
    <xf numFmtId="164" fontId="19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4" fontId="19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164" fontId="7" fillId="0" borderId="0" xfId="56" applyNumberFormat="1" applyFont="1" applyFill="1" applyBorder="1" applyAlignment="1" applyProtection="1">
      <alignment horizontal="centerContinuous" vertical="center"/>
      <protection/>
    </xf>
    <xf numFmtId="0" fontId="3" fillId="0" borderId="0" xfId="56" applyFill="1">
      <alignment/>
      <protection/>
    </xf>
    <xf numFmtId="0" fontId="8" fillId="0" borderId="40" xfId="56" applyFont="1" applyFill="1" applyBorder="1" applyAlignment="1" applyProtection="1">
      <alignment horizontal="center" vertical="center" wrapText="1"/>
      <protection/>
    </xf>
    <xf numFmtId="0" fontId="18" fillId="0" borderId="0" xfId="56" applyFont="1" applyFill="1">
      <alignment/>
      <protection/>
    </xf>
    <xf numFmtId="164" fontId="16" fillId="0" borderId="42" xfId="56" applyNumberFormat="1" applyFont="1" applyFill="1" applyBorder="1" applyAlignment="1" applyProtection="1">
      <alignment horizontal="right" vertical="center" wrapText="1"/>
      <protection/>
    </xf>
    <xf numFmtId="164" fontId="16" fillId="0" borderId="39" xfId="56" applyNumberFormat="1" applyFont="1" applyFill="1" applyBorder="1" applyAlignment="1" applyProtection="1">
      <alignment horizontal="right" vertical="center" wrapText="1"/>
      <protection/>
    </xf>
    <xf numFmtId="164" fontId="16" fillId="0" borderId="40" xfId="56" applyNumberFormat="1" applyFont="1" applyFill="1" applyBorder="1" applyAlignment="1" applyProtection="1">
      <alignment horizontal="right" vertical="center" wrapText="1"/>
      <protection/>
    </xf>
    <xf numFmtId="164" fontId="19" fillId="0" borderId="20" xfId="56" applyNumberFormat="1" applyFont="1" applyFill="1" applyBorder="1" applyAlignment="1" applyProtection="1">
      <alignment horizontal="right" vertical="center" wrapText="1"/>
      <protection/>
    </xf>
    <xf numFmtId="164" fontId="19" fillId="0" borderId="21" xfId="56" applyNumberFormat="1" applyFont="1" applyFill="1" applyBorder="1" applyAlignment="1" applyProtection="1">
      <alignment horizontal="right" vertical="center" wrapText="1"/>
      <protection/>
    </xf>
    <xf numFmtId="164" fontId="19" fillId="0" borderId="23" xfId="56" applyNumberFormat="1" applyFont="1" applyFill="1" applyBorder="1" applyAlignment="1" applyProtection="1">
      <alignment horizontal="right" vertical="center" wrapText="1"/>
      <protection/>
    </xf>
    <xf numFmtId="164" fontId="19" fillId="0" borderId="24" xfId="56" applyNumberFormat="1" applyFont="1" applyFill="1" applyBorder="1" applyAlignment="1" applyProtection="1">
      <alignment horizontal="right" vertical="center" wrapText="1"/>
      <protection/>
    </xf>
    <xf numFmtId="0" fontId="21" fillId="0" borderId="0" xfId="56" applyFont="1" applyFill="1">
      <alignment/>
      <protection/>
    </xf>
    <xf numFmtId="164" fontId="20" fillId="0" borderId="39" xfId="56" applyNumberFormat="1" applyFont="1" applyFill="1" applyBorder="1" applyAlignment="1" applyProtection="1">
      <alignment horizontal="right" vertical="center" wrapText="1"/>
      <protection/>
    </xf>
    <xf numFmtId="164" fontId="20" fillId="0" borderId="40" xfId="56" applyNumberFormat="1" applyFont="1" applyFill="1" applyBorder="1" applyAlignment="1" applyProtection="1">
      <alignment horizontal="right" vertical="center" wrapText="1"/>
      <protection/>
    </xf>
    <xf numFmtId="164" fontId="16" fillId="0" borderId="42" xfId="56" applyNumberFormat="1" applyFont="1" applyFill="1" applyBorder="1" applyAlignment="1" applyProtection="1">
      <alignment vertical="center" wrapText="1"/>
      <protection/>
    </xf>
    <xf numFmtId="164" fontId="16" fillId="0" borderId="52" xfId="56" applyNumberFormat="1" applyFont="1" applyFill="1" applyBorder="1" applyAlignment="1" applyProtection="1">
      <alignment vertical="center" wrapText="1"/>
      <protection/>
    </xf>
    <xf numFmtId="164" fontId="16" fillId="0" borderId="39" xfId="56" applyNumberFormat="1" applyFont="1" applyFill="1" applyBorder="1" applyAlignment="1" applyProtection="1">
      <alignment vertical="center" wrapText="1"/>
      <protection/>
    </xf>
    <xf numFmtId="164" fontId="16" fillId="0" borderId="40" xfId="56" applyNumberFormat="1" applyFont="1" applyFill="1" applyBorder="1" applyAlignment="1" applyProtection="1">
      <alignment vertical="center" wrapText="1"/>
      <protection/>
    </xf>
    <xf numFmtId="164" fontId="7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8" fillId="0" borderId="38" xfId="0" applyNumberFormat="1" applyFont="1" applyFill="1" applyBorder="1" applyAlignment="1">
      <alignment horizontal="centerContinuous" vertical="center" wrapText="1"/>
    </xf>
    <xf numFmtId="164" fontId="8" fillId="0" borderId="39" xfId="0" applyNumberFormat="1" applyFont="1" applyFill="1" applyBorder="1" applyAlignment="1">
      <alignment horizontal="centerContinuous" vertical="center" wrapText="1"/>
    </xf>
    <xf numFmtId="164" fontId="8" fillId="0" borderId="40" xfId="0" applyNumberFormat="1" applyFont="1" applyFill="1" applyBorder="1" applyAlignment="1">
      <alignment horizontal="centerContinuous" vertical="center" wrapText="1"/>
    </xf>
    <xf numFmtId="164" fontId="8" fillId="0" borderId="38" xfId="0" applyNumberFormat="1" applyFont="1" applyFill="1" applyBorder="1" applyAlignment="1">
      <alignment horizontal="center" vertical="center" wrapText="1"/>
    </xf>
    <xf numFmtId="164" fontId="8" fillId="0" borderId="39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53" xfId="0" applyNumberFormat="1" applyFont="1" applyFill="1" applyBorder="1" applyAlignment="1" applyProtection="1">
      <alignment vertical="center" wrapText="1"/>
      <protection locked="0"/>
    </xf>
    <xf numFmtId="164" fontId="18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9" xfId="56" applyNumberFormat="1" applyFont="1" applyFill="1" applyBorder="1" applyAlignment="1" applyProtection="1">
      <alignment horizontal="right" vertical="center" wrapText="1"/>
      <protection/>
    </xf>
    <xf numFmtId="164" fontId="16" fillId="0" borderId="40" xfId="56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64" fontId="24" fillId="0" borderId="4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wrapText="1"/>
      <protection/>
    </xf>
    <xf numFmtId="164" fontId="8" fillId="0" borderId="40" xfId="0" applyNumberFormat="1" applyFont="1" applyFill="1" applyBorder="1" applyAlignment="1" applyProtection="1">
      <alignment horizontal="center" vertical="center" wrapText="1"/>
      <protection/>
    </xf>
    <xf numFmtId="164" fontId="16" fillId="0" borderId="30" xfId="0" applyNumberFormat="1" applyFont="1" applyFill="1" applyBorder="1" applyAlignment="1" applyProtection="1">
      <alignment horizontal="center" vertical="center" wrapText="1"/>
      <protection/>
    </xf>
    <xf numFmtId="164" fontId="16" fillId="0" borderId="22" xfId="0" applyNumberFormat="1" applyFont="1" applyFill="1" applyBorder="1" applyAlignment="1" applyProtection="1">
      <alignment horizontal="center" vertical="center" wrapText="1"/>
      <protection/>
    </xf>
    <xf numFmtId="164" fontId="16" fillId="0" borderId="3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8" fillId="0" borderId="20" xfId="0" applyNumberFormat="1" applyFont="1" applyFill="1" applyBorder="1" applyAlignment="1" applyProtection="1">
      <alignment vertical="center" wrapText="1"/>
      <protection locked="0"/>
    </xf>
    <xf numFmtId="164" fontId="18" fillId="0" borderId="21" xfId="0" applyNumberFormat="1" applyFont="1" applyFill="1" applyBorder="1" applyAlignment="1" applyProtection="1">
      <alignment vertical="center" wrapText="1"/>
      <protection/>
    </xf>
    <xf numFmtId="164" fontId="0" fillId="0" borderId="28" xfId="0" applyNumberFormat="1" applyFill="1" applyBorder="1" applyAlignment="1" applyProtection="1">
      <alignment horizontal="center" vertical="center" wrapText="1"/>
      <protection locked="0"/>
    </xf>
    <xf numFmtId="164" fontId="18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" fontId="18" fillId="0" borderId="25" xfId="0" applyNumberFormat="1" applyFont="1" applyFill="1" applyBorder="1" applyAlignment="1" applyProtection="1">
      <alignment vertical="center" wrapText="1"/>
      <protection locked="0"/>
    </xf>
    <xf numFmtId="164" fontId="18" fillId="0" borderId="26" xfId="0" applyNumberFormat="1" applyFont="1" applyFill="1" applyBorder="1" applyAlignment="1" applyProtection="1">
      <alignment vertical="center" wrapText="1"/>
      <protection/>
    </xf>
    <xf numFmtId="164" fontId="16" fillId="0" borderId="39" xfId="0" applyNumberFormat="1" applyFont="1" applyFill="1" applyBorder="1" applyAlignment="1" applyProtection="1">
      <alignment vertical="center" wrapText="1"/>
      <protection/>
    </xf>
    <xf numFmtId="164" fontId="16" fillId="0" borderId="40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horizontal="right" wrapText="1"/>
    </xf>
    <xf numFmtId="164" fontId="15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0" xfId="0" applyNumberFormat="1" applyFont="1" applyFill="1" applyBorder="1" applyAlignment="1" applyProtection="1">
      <alignment vertical="center" wrapText="1"/>
      <protection locked="0"/>
    </xf>
    <xf numFmtId="1" fontId="15" fillId="0" borderId="20" xfId="0" applyNumberFormat="1" applyFont="1" applyFill="1" applyBorder="1" applyAlignment="1" applyProtection="1">
      <alignment vertical="center" wrapText="1"/>
      <protection locked="0"/>
    </xf>
    <xf numFmtId="164" fontId="15" fillId="0" borderId="2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8" fillId="0" borderId="39" xfId="0" applyNumberFormat="1" applyFont="1" applyFill="1" applyBorder="1" applyAlignment="1">
      <alignment vertical="center" wrapText="1"/>
    </xf>
    <xf numFmtId="164" fontId="8" fillId="0" borderId="4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horizontal="left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3" fillId="0" borderId="29" xfId="0" applyFont="1" applyFill="1" applyBorder="1" applyAlignment="1" applyProtection="1">
      <alignment horizontal="left" vertical="center" wrapText="1" indent="1"/>
      <protection locked="0"/>
    </xf>
    <xf numFmtId="0" fontId="18" fillId="0" borderId="31" xfId="0" applyFont="1" applyFill="1" applyBorder="1" applyAlignment="1" applyProtection="1">
      <alignment horizontal="left" vertical="center" wrapText="1" indent="1"/>
      <protection locked="0"/>
    </xf>
    <xf numFmtId="0" fontId="18" fillId="0" borderId="29" xfId="0" applyFont="1" applyFill="1" applyBorder="1" applyAlignment="1" applyProtection="1">
      <alignment horizontal="left" vertical="center" wrapText="1" indent="1"/>
      <protection locked="0"/>
    </xf>
    <xf numFmtId="164" fontId="16" fillId="0" borderId="4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vertical="center"/>
    </xf>
    <xf numFmtId="164" fontId="8" fillId="0" borderId="54" xfId="0" applyNumberFormat="1" applyFont="1" applyFill="1" applyBorder="1" applyAlignment="1">
      <alignment horizontal="center" vertical="center"/>
    </xf>
    <xf numFmtId="164" fontId="8" fillId="0" borderId="55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164" fontId="16" fillId="0" borderId="46" xfId="0" applyNumberFormat="1" applyFont="1" applyFill="1" applyBorder="1" applyAlignment="1">
      <alignment horizontal="center" vertical="center" wrapText="1"/>
    </xf>
    <xf numFmtId="164" fontId="16" fillId="0" borderId="48" xfId="0" applyNumberFormat="1" applyFont="1" applyFill="1" applyBorder="1" applyAlignment="1">
      <alignment horizontal="center" vertical="center" wrapText="1"/>
    </xf>
    <xf numFmtId="164" fontId="16" fillId="0" borderId="56" xfId="0" applyNumberFormat="1" applyFont="1" applyFill="1" applyBorder="1" applyAlignment="1">
      <alignment horizontal="center" vertical="center" wrapText="1"/>
    </xf>
    <xf numFmtId="164" fontId="16" fillId="0" borderId="40" xfId="0" applyNumberFormat="1" applyFont="1" applyFill="1" applyBorder="1" applyAlignment="1">
      <alignment horizontal="center" vertical="center" wrapText="1"/>
    </xf>
    <xf numFmtId="164" fontId="16" fillId="0" borderId="57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16" fillId="0" borderId="38" xfId="0" applyNumberFormat="1" applyFont="1" applyFill="1" applyBorder="1" applyAlignment="1">
      <alignment horizontal="center" vertical="center" wrapText="1"/>
    </xf>
    <xf numFmtId="164" fontId="16" fillId="0" borderId="48" xfId="0" applyNumberFormat="1" applyFont="1" applyFill="1" applyBorder="1" applyAlignment="1">
      <alignment horizontal="left" vertical="center" wrapText="1" indent="1"/>
    </xf>
    <xf numFmtId="164" fontId="18" fillId="0" borderId="3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48" xfId="0" applyNumberFormat="1" applyFont="1" applyFill="1" applyBorder="1" applyAlignment="1" applyProtection="1">
      <alignment vertical="center" wrapText="1"/>
      <protection/>
    </xf>
    <xf numFmtId="164" fontId="18" fillId="0" borderId="38" xfId="0" applyNumberFormat="1" applyFont="1" applyFill="1" applyBorder="1" applyAlignment="1" applyProtection="1">
      <alignment vertical="center" wrapText="1"/>
      <protection/>
    </xf>
    <xf numFmtId="164" fontId="18" fillId="0" borderId="39" xfId="0" applyNumberFormat="1" applyFont="1" applyFill="1" applyBorder="1" applyAlignment="1" applyProtection="1">
      <alignment vertical="center" wrapText="1"/>
      <protection/>
    </xf>
    <xf numFmtId="164" fontId="18" fillId="0" borderId="40" xfId="0" applyNumberFormat="1" applyFont="1" applyFill="1" applyBorder="1" applyAlignment="1" applyProtection="1">
      <alignment vertical="center" wrapText="1"/>
      <protection/>
    </xf>
    <xf numFmtId="164" fontId="18" fillId="0" borderId="48" xfId="0" applyNumberFormat="1" applyFont="1" applyFill="1" applyBorder="1" applyAlignment="1">
      <alignment vertical="center" wrapText="1"/>
    </xf>
    <xf numFmtId="164" fontId="16" fillId="0" borderId="29" xfId="0" applyNumberFormat="1" applyFont="1" applyFill="1" applyBorder="1" applyAlignment="1">
      <alignment horizontal="center" vertical="center" wrapText="1"/>
    </xf>
    <xf numFmtId="164" fontId="18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0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58" xfId="0" applyNumberFormat="1" applyFont="1" applyFill="1" applyBorder="1" applyAlignment="1" applyProtection="1">
      <alignment vertical="center" wrapText="1"/>
      <protection locked="0"/>
    </xf>
    <xf numFmtId="164" fontId="18" fillId="0" borderId="29" xfId="0" applyNumberFormat="1" applyFont="1" applyFill="1" applyBorder="1" applyAlignment="1" applyProtection="1">
      <alignment vertical="center" wrapText="1"/>
      <protection locked="0"/>
    </xf>
    <xf numFmtId="164" fontId="18" fillId="0" borderId="58" xfId="0" applyNumberFormat="1" applyFont="1" applyFill="1" applyBorder="1" applyAlignment="1">
      <alignment vertical="center" wrapText="1"/>
    </xf>
    <xf numFmtId="164" fontId="16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58" xfId="0" applyNumberFormat="1" applyFont="1" applyFill="1" applyBorder="1" applyAlignment="1">
      <alignment horizontal="left" vertical="center" wrapText="1" indent="1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6" fillId="0" borderId="32" xfId="0" applyNumberFormat="1" applyFont="1" applyFill="1" applyBorder="1" applyAlignment="1">
      <alignment horizontal="center" vertical="center" wrapText="1"/>
    </xf>
    <xf numFmtId="164" fontId="18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59" xfId="0" applyNumberFormat="1" applyFont="1" applyFill="1" applyBorder="1" applyAlignment="1" applyProtection="1">
      <alignment vertical="center" wrapText="1"/>
      <protection locked="0"/>
    </xf>
    <xf numFmtId="164" fontId="18" fillId="0" borderId="32" xfId="0" applyNumberFormat="1" applyFont="1" applyFill="1" applyBorder="1" applyAlignment="1" applyProtection="1">
      <alignment vertical="center" wrapText="1"/>
      <protection locked="0"/>
    </xf>
    <xf numFmtId="164" fontId="18" fillId="0" borderId="59" xfId="0" applyNumberFormat="1" applyFont="1" applyFill="1" applyBorder="1" applyAlignment="1">
      <alignment vertical="center" wrapText="1"/>
    </xf>
    <xf numFmtId="164" fontId="16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48" xfId="0" applyNumberFormat="1" applyFont="1" applyFill="1" applyBorder="1" applyAlignment="1" applyProtection="1">
      <alignment vertical="center" wrapText="1"/>
      <protection locked="0"/>
    </xf>
    <xf numFmtId="164" fontId="18" fillId="0" borderId="38" xfId="0" applyNumberFormat="1" applyFont="1" applyFill="1" applyBorder="1" applyAlignment="1" applyProtection="1">
      <alignment vertical="center" wrapText="1"/>
      <protection locked="0"/>
    </xf>
    <xf numFmtId="164" fontId="18" fillId="0" borderId="39" xfId="0" applyNumberFormat="1" applyFont="1" applyFill="1" applyBorder="1" applyAlignment="1" applyProtection="1">
      <alignment vertical="center" wrapText="1"/>
      <protection locked="0"/>
    </xf>
    <xf numFmtId="164" fontId="18" fillId="0" borderId="40" xfId="0" applyNumberFormat="1" applyFont="1" applyFill="1" applyBorder="1" applyAlignment="1" applyProtection="1">
      <alignment vertical="center" wrapText="1"/>
      <protection locked="0"/>
    </xf>
    <xf numFmtId="164" fontId="16" fillId="0" borderId="28" xfId="0" applyNumberFormat="1" applyFont="1" applyFill="1" applyBorder="1" applyAlignment="1">
      <alignment horizontal="center" vertical="center" wrapText="1"/>
    </xf>
    <xf numFmtId="164" fontId="18" fillId="0" borderId="6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61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57" xfId="0" applyNumberFormat="1" applyFont="1" applyFill="1" applyBorder="1" applyAlignment="1" applyProtection="1">
      <alignment vertical="center" wrapText="1"/>
      <protection locked="0"/>
    </xf>
    <xf numFmtId="164" fontId="18" fillId="0" borderId="28" xfId="0" applyNumberFormat="1" applyFont="1" applyFill="1" applyBorder="1" applyAlignment="1" applyProtection="1">
      <alignment vertical="center" wrapText="1"/>
      <protection locked="0"/>
    </xf>
    <xf numFmtId="164" fontId="18" fillId="0" borderId="19" xfId="0" applyNumberFormat="1" applyFont="1" applyFill="1" applyBorder="1" applyAlignment="1" applyProtection="1">
      <alignment vertical="center" wrapText="1"/>
      <protection locked="0"/>
    </xf>
    <xf numFmtId="164" fontId="18" fillId="0" borderId="57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164" fontId="8" fillId="0" borderId="10" xfId="0" applyNumberFormat="1" applyFont="1" applyFill="1" applyBorder="1" applyAlignment="1">
      <alignment horizontal="centerContinuous" vertical="center" wrapText="1"/>
    </xf>
    <xf numFmtId="164" fontId="8" fillId="0" borderId="62" xfId="0" applyNumberFormat="1" applyFont="1" applyFill="1" applyBorder="1" applyAlignment="1">
      <alignment horizontal="centerContinuous" vertical="center"/>
    </xf>
    <xf numFmtId="164" fontId="8" fillId="0" borderId="63" xfId="0" applyNumberFormat="1" applyFont="1" applyFill="1" applyBorder="1" applyAlignment="1">
      <alignment horizontal="centerContinuous" vertical="center"/>
    </xf>
    <xf numFmtId="164" fontId="0" fillId="0" borderId="48" xfId="0" applyNumberFormat="1" applyFont="1" applyFill="1" applyBorder="1" applyAlignment="1">
      <alignment horizontal="left" vertical="center" wrapText="1" indent="2"/>
    </xf>
    <xf numFmtId="164" fontId="0" fillId="0" borderId="45" xfId="0" applyNumberFormat="1" applyFont="1" applyFill="1" applyBorder="1" applyAlignment="1">
      <alignment horizontal="left" vertical="center" wrapText="1" indent="2"/>
    </xf>
    <xf numFmtId="164" fontId="16" fillId="0" borderId="38" xfId="0" applyNumberFormat="1" applyFont="1" applyFill="1" applyBorder="1" applyAlignment="1">
      <alignment vertical="center" wrapText="1"/>
    </xf>
    <xf numFmtId="164" fontId="16" fillId="0" borderId="39" xfId="0" applyNumberFormat="1" applyFont="1" applyFill="1" applyBorder="1" applyAlignment="1">
      <alignment vertical="center" wrapText="1"/>
    </xf>
    <xf numFmtId="165" fontId="0" fillId="0" borderId="58" xfId="0" applyNumberFormat="1" applyFont="1" applyFill="1" applyBorder="1" applyAlignment="1" applyProtection="1">
      <alignment horizontal="left" vertical="center" wrapText="1" indent="2"/>
      <protection locked="0"/>
    </xf>
    <xf numFmtId="164" fontId="8" fillId="0" borderId="48" xfId="0" applyNumberFormat="1" applyFont="1" applyFill="1" applyBorder="1" applyAlignment="1">
      <alignment horizontal="left" vertical="center" wrapText="1" inden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1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9" xfId="0" applyFont="1" applyFill="1" applyBorder="1" applyAlignment="1">
      <alignment horizontal="center" vertical="center" wrapText="1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0" applyFont="1" applyFill="1" applyBorder="1" applyAlignment="1" applyProtection="1">
      <alignment vertical="center" wrapText="1"/>
      <protection locked="0"/>
    </xf>
    <xf numFmtId="0" fontId="18" fillId="0" borderId="35" xfId="0" applyFont="1" applyFill="1" applyBorder="1" applyAlignment="1" applyProtection="1">
      <alignment vertical="center" wrapText="1"/>
      <protection locked="0"/>
    </xf>
    <xf numFmtId="164" fontId="1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2" xfId="0" applyNumberFormat="1" applyFont="1" applyFill="1" applyBorder="1" applyAlignment="1">
      <alignment vertical="center" wrapText="1"/>
    </xf>
    <xf numFmtId="164" fontId="16" fillId="0" borderId="37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8" fillId="0" borderId="21" xfId="0" applyNumberFormat="1" applyFont="1" applyFill="1" applyBorder="1" applyAlignment="1" applyProtection="1">
      <alignment horizontal="right" vertical="center" indent="1"/>
      <protection locked="0"/>
    </xf>
    <xf numFmtId="3" fontId="18" fillId="0" borderId="26" xfId="0" applyNumberFormat="1" applyFont="1" applyFill="1" applyBorder="1" applyAlignment="1" applyProtection="1">
      <alignment horizontal="right" vertical="center" indent="1"/>
      <protection locked="0"/>
    </xf>
    <xf numFmtId="3" fontId="4" fillId="0" borderId="40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/>
    </xf>
    <xf numFmtId="0" fontId="8" fillId="0" borderId="41" xfId="0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49" fontId="18" fillId="0" borderId="33" xfId="0" applyNumberFormat="1" applyFont="1" applyFill="1" applyBorder="1" applyAlignment="1">
      <alignment vertical="center"/>
    </xf>
    <xf numFmtId="3" fontId="18" fillId="0" borderId="12" xfId="0" applyNumberFormat="1" applyFont="1" applyFill="1" applyBorder="1" applyAlignment="1" applyProtection="1">
      <alignment vertical="center"/>
      <protection locked="0"/>
    </xf>
    <xf numFmtId="3" fontId="18" fillId="0" borderId="13" xfId="0" applyNumberFormat="1" applyFont="1" applyFill="1" applyBorder="1" applyAlignment="1">
      <alignment vertical="center"/>
    </xf>
    <xf numFmtId="49" fontId="19" fillId="0" borderId="29" xfId="0" applyNumberFormat="1" applyFont="1" applyFill="1" applyBorder="1" applyAlignment="1" quotePrefix="1">
      <alignment horizontal="left" vertical="center" indent="1"/>
    </xf>
    <xf numFmtId="3" fontId="19" fillId="0" borderId="20" xfId="0" applyNumberFormat="1" applyFont="1" applyFill="1" applyBorder="1" applyAlignment="1" applyProtection="1">
      <alignment vertical="center"/>
      <protection locked="0"/>
    </xf>
    <xf numFmtId="3" fontId="19" fillId="0" borderId="21" xfId="0" applyNumberFormat="1" applyFont="1" applyFill="1" applyBorder="1" applyAlignment="1">
      <alignment vertical="center"/>
    </xf>
    <xf numFmtId="49" fontId="18" fillId="0" borderId="29" xfId="0" applyNumberFormat="1" applyFont="1" applyFill="1" applyBorder="1" applyAlignment="1">
      <alignment vertical="center"/>
    </xf>
    <xf numFmtId="3" fontId="18" fillId="0" borderId="20" xfId="0" applyNumberFormat="1" applyFont="1" applyFill="1" applyBorder="1" applyAlignment="1" applyProtection="1">
      <alignment vertical="center"/>
      <protection locked="0"/>
    </xf>
    <xf numFmtId="3" fontId="18" fillId="0" borderId="21" xfId="0" applyNumberFormat="1" applyFont="1" applyFill="1" applyBorder="1" applyAlignment="1">
      <alignment vertical="center"/>
    </xf>
    <xf numFmtId="49" fontId="18" fillId="0" borderId="32" xfId="0" applyNumberFormat="1" applyFont="1" applyFill="1" applyBorder="1" applyAlignment="1" applyProtection="1">
      <alignment vertical="center"/>
      <protection locked="0"/>
    </xf>
    <xf numFmtId="3" fontId="18" fillId="0" borderId="25" xfId="0" applyNumberFormat="1" applyFont="1" applyFill="1" applyBorder="1" applyAlignment="1" applyProtection="1">
      <alignment vertical="center"/>
      <protection locked="0"/>
    </xf>
    <xf numFmtId="49" fontId="8" fillId="0" borderId="38" xfId="0" applyNumberFormat="1" applyFont="1" applyFill="1" applyBorder="1" applyAlignment="1">
      <alignment vertical="center"/>
    </xf>
    <xf numFmtId="3" fontId="18" fillId="0" borderId="39" xfId="0" applyNumberFormat="1" applyFont="1" applyFill="1" applyBorder="1" applyAlignment="1">
      <alignment vertical="center"/>
    </xf>
    <xf numFmtId="3" fontId="18" fillId="0" borderId="40" xfId="0" applyNumberFormat="1" applyFont="1" applyFill="1" applyBorder="1" applyAlignment="1">
      <alignment vertical="center"/>
    </xf>
    <xf numFmtId="49" fontId="18" fillId="0" borderId="29" xfId="0" applyNumberFormat="1" applyFont="1" applyFill="1" applyBorder="1" applyAlignment="1">
      <alignment horizontal="left" vertical="center"/>
    </xf>
    <xf numFmtId="49" fontId="18" fillId="0" borderId="29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20" fillId="0" borderId="40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20" fillId="0" borderId="4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16" fillId="0" borderId="37" xfId="0" applyNumberFormat="1" applyFont="1" applyFill="1" applyBorder="1" applyAlignment="1">
      <alignment vertical="center" wrapText="1"/>
    </xf>
    <xf numFmtId="164" fontId="20" fillId="0" borderId="40" xfId="0" applyNumberFormat="1" applyFont="1" applyFill="1" applyBorder="1" applyAlignment="1" applyProtection="1">
      <alignment horizontal="right" vertical="center" wrapText="1" indent="2"/>
      <protection/>
    </xf>
    <xf numFmtId="164" fontId="20" fillId="0" borderId="40" xfId="0" applyNumberFormat="1" applyFont="1" applyFill="1" applyBorder="1" applyAlignment="1">
      <alignment horizontal="right" vertical="center" wrapText="1" indent="2"/>
    </xf>
    <xf numFmtId="164" fontId="16" fillId="0" borderId="40" xfId="0" applyNumberFormat="1" applyFont="1" applyFill="1" applyBorder="1" applyAlignment="1">
      <alignment horizontal="right" vertical="center" wrapText="1" indent="2"/>
    </xf>
    <xf numFmtId="0" fontId="7" fillId="0" borderId="0" xfId="0" applyFont="1" applyFill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2" fontId="18" fillId="0" borderId="51" xfId="0" applyNumberFormat="1" applyFont="1" applyFill="1" applyBorder="1" applyAlignment="1">
      <alignment horizontal="center" vertical="center" wrapText="1"/>
    </xf>
    <xf numFmtId="164" fontId="16" fillId="0" borderId="2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8" fillId="0" borderId="41" xfId="57" applyFont="1" applyFill="1" applyBorder="1" applyAlignment="1" applyProtection="1">
      <alignment horizontal="center" vertical="center" wrapText="1"/>
      <protection/>
    </xf>
    <xf numFmtId="0" fontId="8" fillId="0" borderId="42" xfId="57" applyFont="1" applyFill="1" applyBorder="1" applyAlignment="1" applyProtection="1">
      <alignment horizontal="center" vertical="center"/>
      <protection/>
    </xf>
    <xf numFmtId="0" fontId="8" fillId="0" borderId="52" xfId="57" applyFont="1" applyFill="1" applyBorder="1" applyAlignment="1" applyProtection="1">
      <alignment horizontal="center" vertical="center"/>
      <protection/>
    </xf>
    <xf numFmtId="0" fontId="3" fillId="0" borderId="0" xfId="57" applyFill="1" applyProtection="1">
      <alignment/>
      <protection/>
    </xf>
    <xf numFmtId="0" fontId="18" fillId="0" borderId="38" xfId="57" applyFont="1" applyFill="1" applyBorder="1" applyAlignment="1" applyProtection="1">
      <alignment horizontal="left" vertical="center" indent="1"/>
      <protection/>
    </xf>
    <xf numFmtId="0" fontId="3" fillId="0" borderId="0" xfId="57" applyFill="1" applyAlignment="1" applyProtection="1">
      <alignment vertical="center"/>
      <protection/>
    </xf>
    <xf numFmtId="0" fontId="18" fillId="0" borderId="28" xfId="57" applyFont="1" applyFill="1" applyBorder="1" applyAlignment="1" applyProtection="1">
      <alignment horizontal="left" vertical="center" indent="1"/>
      <protection/>
    </xf>
    <xf numFmtId="0" fontId="18" fillId="0" borderId="19" xfId="57" applyFont="1" applyFill="1" applyBorder="1" applyAlignment="1" applyProtection="1">
      <alignment horizontal="left" vertical="center" indent="1"/>
      <protection/>
    </xf>
    <xf numFmtId="164" fontId="18" fillId="0" borderId="19" xfId="57" applyNumberFormat="1" applyFont="1" applyFill="1" applyBorder="1" applyAlignment="1" applyProtection="1">
      <alignment vertical="center"/>
      <protection locked="0"/>
    </xf>
    <xf numFmtId="164" fontId="18" fillId="0" borderId="36" xfId="57" applyNumberFormat="1" applyFont="1" applyFill="1" applyBorder="1" applyAlignment="1" applyProtection="1">
      <alignment vertical="center"/>
      <protection/>
    </xf>
    <xf numFmtId="0" fontId="18" fillId="0" borderId="29" xfId="57" applyFont="1" applyFill="1" applyBorder="1" applyAlignment="1" applyProtection="1">
      <alignment horizontal="left" vertical="center" indent="1"/>
      <protection/>
    </xf>
    <xf numFmtId="0" fontId="18" fillId="0" borderId="20" xfId="57" applyFont="1" applyFill="1" applyBorder="1" applyAlignment="1" applyProtection="1">
      <alignment horizontal="left" vertical="center" indent="1"/>
      <protection locked="0"/>
    </xf>
    <xf numFmtId="164" fontId="18" fillId="0" borderId="20" xfId="57" applyNumberFormat="1" applyFont="1" applyFill="1" applyBorder="1" applyAlignment="1" applyProtection="1">
      <alignment vertical="center"/>
      <protection locked="0"/>
    </xf>
    <xf numFmtId="164" fontId="18" fillId="0" borderId="21" xfId="57" applyNumberFormat="1" applyFont="1" applyFill="1" applyBorder="1" applyAlignment="1" applyProtection="1">
      <alignment vertical="center"/>
      <protection/>
    </xf>
    <xf numFmtId="0" fontId="3" fillId="0" borderId="0" xfId="57" applyFill="1" applyAlignment="1" applyProtection="1">
      <alignment vertical="center"/>
      <protection locked="0"/>
    </xf>
    <xf numFmtId="0" fontId="18" fillId="0" borderId="23" xfId="57" applyFont="1" applyFill="1" applyBorder="1" applyAlignment="1" applyProtection="1">
      <alignment horizontal="left" vertical="center" indent="1"/>
      <protection locked="0"/>
    </xf>
    <xf numFmtId="164" fontId="18" fillId="0" borderId="23" xfId="57" applyNumberFormat="1" applyFont="1" applyFill="1" applyBorder="1" applyAlignment="1" applyProtection="1">
      <alignment vertical="center"/>
      <protection locked="0"/>
    </xf>
    <xf numFmtId="164" fontId="18" fillId="0" borderId="24" xfId="57" applyNumberFormat="1" applyFont="1" applyFill="1" applyBorder="1" applyAlignment="1" applyProtection="1">
      <alignment vertical="center"/>
      <protection/>
    </xf>
    <xf numFmtId="0" fontId="18" fillId="0" borderId="25" xfId="57" applyFont="1" applyFill="1" applyBorder="1" applyAlignment="1" applyProtection="1">
      <alignment horizontal="left" vertical="center" indent="1"/>
      <protection locked="0"/>
    </xf>
    <xf numFmtId="164" fontId="18" fillId="0" borderId="25" xfId="57" applyNumberFormat="1" applyFont="1" applyFill="1" applyBorder="1" applyAlignment="1" applyProtection="1">
      <alignment vertical="center"/>
      <protection locked="0"/>
    </xf>
    <xf numFmtId="164" fontId="18" fillId="0" borderId="26" xfId="57" applyNumberFormat="1" applyFont="1" applyFill="1" applyBorder="1" applyAlignment="1" applyProtection="1">
      <alignment vertical="center"/>
      <protection/>
    </xf>
    <xf numFmtId="164" fontId="16" fillId="0" borderId="39" xfId="57" applyNumberFormat="1" applyFont="1" applyFill="1" applyBorder="1" applyAlignment="1" applyProtection="1">
      <alignment vertical="center"/>
      <protection/>
    </xf>
    <xf numFmtId="164" fontId="16" fillId="0" borderId="40" xfId="57" applyNumberFormat="1" applyFont="1" applyFill="1" applyBorder="1" applyAlignment="1" applyProtection="1">
      <alignment vertical="center"/>
      <protection/>
    </xf>
    <xf numFmtId="0" fontId="18" fillId="0" borderId="31" xfId="57" applyFont="1" applyFill="1" applyBorder="1" applyAlignment="1" applyProtection="1">
      <alignment horizontal="left" vertical="center" indent="1"/>
      <protection/>
    </xf>
    <xf numFmtId="0" fontId="16" fillId="0" borderId="38" xfId="57" applyFont="1" applyFill="1" applyBorder="1" applyAlignment="1" applyProtection="1">
      <alignment horizontal="left" vertical="center" indent="1"/>
      <protection/>
    </xf>
    <xf numFmtId="0" fontId="16" fillId="0" borderId="38" xfId="57" applyFont="1" applyFill="1" applyBorder="1" applyAlignment="1" applyProtection="1">
      <alignment horizontal="center"/>
      <protection/>
    </xf>
    <xf numFmtId="164" fontId="16" fillId="0" borderId="39" xfId="57" applyNumberFormat="1" applyFont="1" applyFill="1" applyBorder="1" applyProtection="1">
      <alignment/>
      <protection/>
    </xf>
    <xf numFmtId="164" fontId="16" fillId="0" borderId="40" xfId="57" applyNumberFormat="1" applyFont="1" applyFill="1" applyBorder="1" applyProtection="1">
      <alignment/>
      <protection/>
    </xf>
    <xf numFmtId="0" fontId="3" fillId="0" borderId="0" xfId="57" applyFill="1" applyProtection="1">
      <alignment/>
      <protection locked="0"/>
    </xf>
    <xf numFmtId="0" fontId="0" fillId="0" borderId="0" xfId="57" applyFont="1" applyFill="1" applyProtection="1">
      <alignment/>
      <protection/>
    </xf>
    <xf numFmtId="0" fontId="5" fillId="0" borderId="0" xfId="57" applyFont="1" applyFill="1" applyProtection="1">
      <alignment/>
      <protection locked="0"/>
    </xf>
    <xf numFmtId="0" fontId="7" fillId="0" borderId="0" xfId="57" applyFont="1" applyFill="1" applyProtection="1">
      <alignment/>
      <protection locked="0"/>
    </xf>
    <xf numFmtId="164" fontId="18" fillId="0" borderId="19" xfId="57" applyNumberFormat="1" applyFont="1" applyFill="1" applyBorder="1" applyAlignment="1" applyProtection="1">
      <alignment vertical="center"/>
      <protection/>
    </xf>
    <xf numFmtId="0" fontId="18" fillId="0" borderId="20" xfId="57" applyFont="1" applyFill="1" applyBorder="1" applyAlignment="1" applyProtection="1">
      <alignment horizontal="left" vertical="center" indent="1"/>
      <protection/>
    </xf>
    <xf numFmtId="164" fontId="18" fillId="0" borderId="20" xfId="57" applyNumberFormat="1" applyFont="1" applyFill="1" applyBorder="1" applyAlignment="1" applyProtection="1">
      <alignment vertical="center"/>
      <protection/>
    </xf>
    <xf numFmtId="0" fontId="18" fillId="0" borderId="23" xfId="57" applyFont="1" applyFill="1" applyBorder="1" applyAlignment="1" applyProtection="1">
      <alignment horizontal="left" vertical="center" indent="1"/>
      <protection/>
    </xf>
    <xf numFmtId="164" fontId="18" fillId="0" borderId="23" xfId="57" applyNumberFormat="1" applyFont="1" applyFill="1" applyBorder="1" applyAlignment="1" applyProtection="1">
      <alignment vertical="center"/>
      <protection/>
    </xf>
    <xf numFmtId="0" fontId="18" fillId="0" borderId="25" xfId="57" applyFont="1" applyFill="1" applyBorder="1" applyAlignment="1" applyProtection="1">
      <alignment horizontal="left" vertical="center" indent="1"/>
      <protection/>
    </xf>
    <xf numFmtId="164" fontId="18" fillId="0" borderId="25" xfId="57" applyNumberFormat="1" applyFont="1" applyFill="1" applyBorder="1" applyAlignment="1" applyProtection="1">
      <alignment vertical="center"/>
      <protection/>
    </xf>
    <xf numFmtId="0" fontId="7" fillId="0" borderId="0" xfId="57" applyFont="1" applyFill="1" applyProtection="1">
      <alignment/>
      <protection/>
    </xf>
    <xf numFmtId="0" fontId="21" fillId="0" borderId="0" xfId="57" applyFont="1" applyFill="1" applyProtection="1">
      <alignment/>
      <protection locked="0"/>
    </xf>
    <xf numFmtId="0" fontId="8" fillId="0" borderId="38" xfId="57" applyFont="1" applyFill="1" applyBorder="1" applyAlignment="1" applyProtection="1">
      <alignment horizontal="center" vertical="center" wrapText="1"/>
      <protection/>
    </xf>
    <xf numFmtId="0" fontId="8" fillId="0" borderId="40" xfId="57" applyFont="1" applyFill="1" applyBorder="1" applyAlignment="1" applyProtection="1">
      <alignment horizontal="center" vertical="center"/>
      <protection/>
    </xf>
    <xf numFmtId="0" fontId="8" fillId="0" borderId="45" xfId="57" applyFont="1" applyFill="1" applyBorder="1" applyAlignment="1" applyProtection="1">
      <alignment horizontal="center" vertical="center"/>
      <protection/>
    </xf>
    <xf numFmtId="0" fontId="8" fillId="0" borderId="39" xfId="57" applyFont="1" applyFill="1" applyBorder="1" applyAlignment="1" applyProtection="1">
      <alignment horizontal="center" vertical="center"/>
      <protection/>
    </xf>
    <xf numFmtId="0" fontId="8" fillId="0" borderId="56" xfId="57" applyFont="1" applyFill="1" applyBorder="1" applyAlignment="1" applyProtection="1">
      <alignment horizontal="center" vertical="center"/>
      <protection/>
    </xf>
    <xf numFmtId="0" fontId="8" fillId="0" borderId="48" xfId="57" applyFont="1" applyFill="1" applyBorder="1" applyAlignment="1" applyProtection="1">
      <alignment horizontal="center" vertical="center"/>
      <protection/>
    </xf>
    <xf numFmtId="0" fontId="0" fillId="0" borderId="0" xfId="57" applyFont="1" applyFill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8" fillId="0" borderId="3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center" wrapText="1"/>
    </xf>
    <xf numFmtId="164" fontId="18" fillId="0" borderId="23" xfId="0" applyNumberFormat="1" applyFont="1" applyFill="1" applyBorder="1" applyAlignment="1" applyProtection="1">
      <alignment vertical="center"/>
      <protection locked="0"/>
    </xf>
    <xf numFmtId="0" fontId="18" fillId="0" borderId="2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 wrapText="1"/>
    </xf>
    <xf numFmtId="164" fontId="18" fillId="0" borderId="20" xfId="0" applyNumberFormat="1" applyFont="1" applyFill="1" applyBorder="1" applyAlignment="1" applyProtection="1">
      <alignment vertical="center"/>
      <protection locked="0"/>
    </xf>
    <xf numFmtId="0" fontId="18" fillId="0" borderId="3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vertical="center" wrapText="1"/>
    </xf>
    <xf numFmtId="164" fontId="18" fillId="0" borderId="25" xfId="0" applyNumberFormat="1" applyFont="1" applyFill="1" applyBorder="1" applyAlignment="1" applyProtection="1">
      <alignment vertical="center"/>
      <protection locked="0"/>
    </xf>
    <xf numFmtId="0" fontId="16" fillId="0" borderId="38" xfId="0" applyFont="1" applyFill="1" applyBorder="1" applyAlignment="1">
      <alignment horizontal="center" vertical="center"/>
    </xf>
    <xf numFmtId="164" fontId="16" fillId="0" borderId="39" xfId="0" applyNumberFormat="1" applyFont="1" applyFill="1" applyBorder="1" applyAlignment="1">
      <alignment vertical="center"/>
    </xf>
    <xf numFmtId="164" fontId="16" fillId="0" borderId="4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64" xfId="0" applyFill="1" applyBorder="1" applyAlignment="1">
      <alignment/>
    </xf>
    <xf numFmtId="0" fontId="6" fillId="0" borderId="64" xfId="0" applyFont="1" applyFill="1" applyBorder="1" applyAlignment="1">
      <alignment horizontal="center"/>
    </xf>
    <xf numFmtId="164" fontId="18" fillId="0" borderId="25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6" xfId="56" applyNumberFormat="1" applyFont="1" applyFill="1" applyBorder="1" applyAlignment="1" applyProtection="1">
      <alignment horizontal="right" vertical="center" wrapText="1"/>
      <protection locked="0"/>
    </xf>
    <xf numFmtId="0" fontId="23" fillId="0" borderId="65" xfId="0" applyFont="1" applyFill="1" applyBorder="1" applyAlignment="1" applyProtection="1">
      <alignment horizontal="left" vertical="center" wrapText="1"/>
      <protection locked="0"/>
    </xf>
    <xf numFmtId="3" fontId="23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67" xfId="0" applyFont="1" applyFill="1" applyBorder="1" applyAlignment="1" applyProtection="1">
      <alignment horizontal="left" vertical="center" wrapText="1"/>
      <protection locked="0"/>
    </xf>
    <xf numFmtId="3" fontId="23" fillId="0" borderId="6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69" xfId="0" applyFont="1" applyFill="1" applyBorder="1" applyAlignment="1" applyProtection="1">
      <alignment horizontal="left" vertical="center" wrapText="1"/>
      <protection locked="0"/>
    </xf>
    <xf numFmtId="3" fontId="23" fillId="0" borderId="70" xfId="0" applyNumberFormat="1" applyFont="1" applyFill="1" applyBorder="1" applyAlignment="1" applyProtection="1">
      <alignment horizontal="right" vertical="center" wrapText="1"/>
      <protection locked="0"/>
    </xf>
    <xf numFmtId="3" fontId="24" fillId="19" borderId="39" xfId="0" applyNumberFormat="1" applyFont="1" applyFill="1" applyBorder="1" applyAlignment="1" applyProtection="1">
      <alignment horizontal="right" vertical="center" wrapText="1"/>
      <protection/>
    </xf>
    <xf numFmtId="164" fontId="16" fillId="19" borderId="39" xfId="0" applyNumberFormat="1" applyFont="1" applyFill="1" applyBorder="1" applyAlignment="1" applyProtection="1">
      <alignment vertical="center" wrapText="1"/>
      <protection/>
    </xf>
    <xf numFmtId="164" fontId="8" fillId="19" borderId="39" xfId="0" applyNumberFormat="1" applyFont="1" applyFill="1" applyBorder="1" applyAlignment="1" applyProtection="1">
      <alignment vertical="center" wrapText="1"/>
      <protection/>
    </xf>
    <xf numFmtId="164" fontId="16" fillId="0" borderId="40" xfId="0" applyNumberFormat="1" applyFont="1" applyFill="1" applyBorder="1" applyAlignment="1">
      <alignment horizontal="right" vertical="center" wrapText="1" indent="3"/>
    </xf>
    <xf numFmtId="164" fontId="0" fillId="19" borderId="56" xfId="0" applyNumberFormat="1" applyFont="1" applyFill="1" applyBorder="1" applyAlignment="1" applyProtection="1">
      <alignment horizontal="left" vertical="center" wrapText="1" indent="2"/>
      <protection/>
    </xf>
    <xf numFmtId="164" fontId="0" fillId="19" borderId="48" xfId="0" applyNumberFormat="1" applyFont="1" applyFill="1" applyBorder="1" applyAlignment="1">
      <alignment horizontal="left" vertical="center" wrapText="1" indent="2"/>
    </xf>
    <xf numFmtId="164" fontId="0" fillId="19" borderId="45" xfId="0" applyNumberFormat="1" applyFont="1" applyFill="1" applyBorder="1" applyAlignment="1">
      <alignment horizontal="left" vertical="center" wrapText="1" indent="2"/>
    </xf>
    <xf numFmtId="3" fontId="4" fillId="0" borderId="40" xfId="0" applyNumberFormat="1" applyFont="1" applyBorder="1" applyAlignment="1" applyProtection="1">
      <alignment horizontal="right" vertical="center" wrapText="1" indent="1"/>
      <protection locked="0"/>
    </xf>
    <xf numFmtId="0" fontId="18" fillId="0" borderId="31" xfId="57" applyFont="1" applyFill="1" applyBorder="1" applyAlignment="1" applyProtection="1">
      <alignment horizontal="right" vertical="center"/>
      <protection/>
    </xf>
    <xf numFmtId="0" fontId="18" fillId="0" borderId="13" xfId="57" applyFont="1" applyFill="1" applyBorder="1" applyAlignment="1" applyProtection="1">
      <alignment vertical="center"/>
      <protection locked="0"/>
    </xf>
    <xf numFmtId="164" fontId="18" fillId="0" borderId="49" xfId="57" applyNumberFormat="1" applyFont="1" applyFill="1" applyBorder="1" applyAlignment="1" applyProtection="1">
      <alignment vertical="center"/>
      <protection locked="0"/>
    </xf>
    <xf numFmtId="164" fontId="18" fillId="0" borderId="71" xfId="57" applyNumberFormat="1" applyFont="1" applyFill="1" applyBorder="1" applyAlignment="1" applyProtection="1">
      <alignment vertical="center"/>
      <protection locked="0"/>
    </xf>
    <xf numFmtId="164" fontId="18" fillId="0" borderId="60" xfId="57" applyNumberFormat="1" applyFont="1" applyFill="1" applyBorder="1" applyAlignment="1" applyProtection="1">
      <alignment vertical="center"/>
      <protection/>
    </xf>
    <xf numFmtId="0" fontId="18" fillId="0" borderId="29" xfId="57" applyFont="1" applyFill="1" applyBorder="1" applyAlignment="1" applyProtection="1">
      <alignment horizontal="right" vertical="center"/>
      <protection/>
    </xf>
    <xf numFmtId="0" fontId="18" fillId="0" borderId="21" xfId="57" applyFont="1" applyFill="1" applyBorder="1" applyAlignment="1" applyProtection="1">
      <alignment vertical="center"/>
      <protection locked="0"/>
    </xf>
    <xf numFmtId="164" fontId="18" fillId="0" borderId="27" xfId="57" applyNumberFormat="1" applyFont="1" applyFill="1" applyBorder="1" applyAlignment="1" applyProtection="1">
      <alignment vertical="center"/>
      <protection locked="0"/>
    </xf>
    <xf numFmtId="164" fontId="18" fillId="0" borderId="53" xfId="57" applyNumberFormat="1" applyFont="1" applyFill="1" applyBorder="1" applyAlignment="1" applyProtection="1">
      <alignment vertical="center"/>
      <protection locked="0"/>
    </xf>
    <xf numFmtId="164" fontId="18" fillId="0" borderId="58" xfId="57" applyNumberFormat="1" applyFont="1" applyFill="1" applyBorder="1" applyAlignment="1" applyProtection="1">
      <alignment vertical="center"/>
      <protection/>
    </xf>
    <xf numFmtId="0" fontId="18" fillId="0" borderId="32" xfId="57" applyFont="1" applyFill="1" applyBorder="1" applyAlignment="1" applyProtection="1">
      <alignment horizontal="right" vertical="center"/>
      <protection/>
    </xf>
    <xf numFmtId="0" fontId="18" fillId="0" borderId="26" xfId="57" applyFont="1" applyFill="1" applyBorder="1" applyAlignment="1" applyProtection="1">
      <alignment vertical="center"/>
      <protection locked="0"/>
    </xf>
    <xf numFmtId="164" fontId="18" fillId="0" borderId="51" xfId="57" applyNumberFormat="1" applyFont="1" applyFill="1" applyBorder="1" applyAlignment="1" applyProtection="1">
      <alignment vertical="center"/>
      <protection locked="0"/>
    </xf>
    <xf numFmtId="164" fontId="18" fillId="0" borderId="72" xfId="57" applyNumberFormat="1" applyFont="1" applyFill="1" applyBorder="1" applyAlignment="1" applyProtection="1">
      <alignment vertical="center"/>
      <protection locked="0"/>
    </xf>
    <xf numFmtId="164" fontId="18" fillId="0" borderId="59" xfId="57" applyNumberFormat="1" applyFont="1" applyFill="1" applyBorder="1" applyAlignment="1" applyProtection="1">
      <alignment vertical="center"/>
      <protection/>
    </xf>
    <xf numFmtId="0" fontId="18" fillId="0" borderId="38" xfId="57" applyFont="1" applyFill="1" applyBorder="1" applyAlignment="1" applyProtection="1">
      <alignment horizontal="right" vertical="center"/>
      <protection/>
    </xf>
    <xf numFmtId="0" fontId="8" fillId="0" borderId="40" xfId="57" applyFont="1" applyFill="1" applyBorder="1" applyAlignment="1" applyProtection="1">
      <alignment vertical="center"/>
      <protection/>
    </xf>
    <xf numFmtId="164" fontId="16" fillId="0" borderId="45" xfId="57" applyNumberFormat="1" applyFont="1" applyFill="1" applyBorder="1" applyAlignment="1" applyProtection="1">
      <alignment vertical="center"/>
      <protection/>
    </xf>
    <xf numFmtId="164" fontId="16" fillId="0" borderId="56" xfId="57" applyNumberFormat="1" applyFont="1" applyFill="1" applyBorder="1" applyAlignment="1" applyProtection="1">
      <alignment vertical="center"/>
      <protection/>
    </xf>
    <xf numFmtId="164" fontId="16" fillId="0" borderId="48" xfId="57" applyNumberFormat="1" applyFont="1" applyFill="1" applyBorder="1" applyAlignment="1" applyProtection="1">
      <alignment vertical="center"/>
      <protection/>
    </xf>
    <xf numFmtId="164" fontId="16" fillId="0" borderId="30" xfId="0" applyNumberFormat="1" applyFont="1" applyFill="1" applyBorder="1" applyAlignment="1">
      <alignment horizontal="right" vertical="center" wrapText="1" indent="1"/>
    </xf>
    <xf numFmtId="164" fontId="18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33" xfId="0" applyFont="1" applyFill="1" applyBorder="1" applyAlignment="1" applyProtection="1">
      <alignment horizontal="left" vertical="center" wrapText="1" indent="1"/>
      <protection locked="0"/>
    </xf>
    <xf numFmtId="0" fontId="0" fillId="0" borderId="28" xfId="0" applyFill="1" applyBorder="1" applyAlignment="1" applyProtection="1">
      <alignment horizontal="left" vertical="center" wrapText="1" indent="1"/>
      <protection locked="0"/>
    </xf>
    <xf numFmtId="0" fontId="18" fillId="0" borderId="23" xfId="0" applyFont="1" applyFill="1" applyBorder="1" applyAlignment="1" applyProtection="1">
      <alignment vertical="center" wrapText="1"/>
      <protection locked="0"/>
    </xf>
    <xf numFmtId="0" fontId="8" fillId="0" borderId="35" xfId="0" applyFont="1" applyFill="1" applyBorder="1" applyAlignment="1" applyProtection="1">
      <alignment horizontal="left" vertical="center" indent="1"/>
      <protection locked="0"/>
    </xf>
    <xf numFmtId="0" fontId="4" fillId="0" borderId="35" xfId="0" applyFont="1" applyFill="1" applyBorder="1" applyAlignment="1" applyProtection="1">
      <alignment horizontal="left" vertical="center" indent="1"/>
      <protection locked="0"/>
    </xf>
    <xf numFmtId="49" fontId="16" fillId="0" borderId="38" xfId="56" applyNumberFormat="1" applyFont="1" applyFill="1" applyBorder="1" applyAlignment="1" applyProtection="1">
      <alignment horizontal="left" vertical="center" wrapText="1" indent="1"/>
      <protection/>
    </xf>
    <xf numFmtId="0" fontId="20" fillId="0" borderId="39" xfId="56" applyFont="1" applyFill="1" applyBorder="1" applyAlignment="1" applyProtection="1">
      <alignment horizontal="left" vertical="center" wrapText="1" indent="1"/>
      <protection/>
    </xf>
    <xf numFmtId="0" fontId="16" fillId="0" borderId="39" xfId="56" applyFont="1" applyFill="1" applyBorder="1" applyAlignment="1" applyProtection="1">
      <alignment horizontal="left" vertical="center" wrapText="1" indent="1"/>
      <protection/>
    </xf>
    <xf numFmtId="0" fontId="18" fillId="0" borderId="23" xfId="56" applyFont="1" applyFill="1" applyBorder="1" applyAlignment="1" applyProtection="1">
      <alignment horizontal="left" vertical="center" wrapText="1" indent="2"/>
      <protection/>
    </xf>
    <xf numFmtId="164" fontId="0" fillId="0" borderId="60" xfId="0" applyNumberFormat="1" applyFill="1" applyBorder="1" applyAlignment="1">
      <alignment horizontal="left" vertical="center" wrapText="1" indent="1"/>
    </xf>
    <xf numFmtId="164" fontId="0" fillId="0" borderId="58" xfId="0" applyNumberFormat="1" applyFill="1" applyBorder="1" applyAlignment="1">
      <alignment horizontal="left" vertical="center" wrapText="1" indent="1"/>
    </xf>
    <xf numFmtId="164" fontId="0" fillId="0" borderId="59" xfId="0" applyNumberFormat="1" applyFill="1" applyBorder="1" applyAlignment="1">
      <alignment horizontal="left" vertical="center" wrapText="1" indent="1"/>
    </xf>
    <xf numFmtId="164" fontId="4" fillId="0" borderId="48" xfId="0" applyNumberFormat="1" applyFont="1" applyFill="1" applyBorder="1" applyAlignment="1">
      <alignment horizontal="left" vertical="center" wrapText="1" indent="1"/>
    </xf>
    <xf numFmtId="164" fontId="16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35" xfId="56" applyFont="1" applyFill="1" applyBorder="1" applyAlignment="1" applyProtection="1">
      <alignment horizontal="left" vertical="center" wrapText="1" indent="2"/>
      <protection/>
    </xf>
    <xf numFmtId="164" fontId="18" fillId="0" borderId="19" xfId="56" applyNumberFormat="1" applyFont="1" applyFill="1" applyBorder="1" applyAlignment="1" applyProtection="1">
      <alignment vertical="center" wrapText="1"/>
      <protection locked="0"/>
    </xf>
    <xf numFmtId="164" fontId="18" fillId="0" borderId="36" xfId="56" applyNumberFormat="1" applyFont="1" applyFill="1" applyBorder="1" applyAlignment="1" applyProtection="1">
      <alignment vertical="center" wrapText="1"/>
      <protection locked="0"/>
    </xf>
    <xf numFmtId="0" fontId="7" fillId="0" borderId="0" xfId="56" applyFont="1" applyFill="1">
      <alignment/>
      <protection/>
    </xf>
    <xf numFmtId="164" fontId="0" fillId="0" borderId="74" xfId="0" applyNumberFormat="1" applyFill="1" applyBorder="1" applyAlignment="1">
      <alignment horizontal="left" vertical="center" wrapText="1" indent="1"/>
    </xf>
    <xf numFmtId="164" fontId="21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Alignment="1">
      <alignment horizontal="center" vertical="center" wrapText="1"/>
    </xf>
    <xf numFmtId="164" fontId="16" fillId="0" borderId="48" xfId="0" applyNumberFormat="1" applyFont="1" applyFill="1" applyBorder="1" applyAlignment="1">
      <alignment horizontal="center" vertical="center" wrapText="1"/>
    </xf>
    <xf numFmtId="164" fontId="16" fillId="0" borderId="38" xfId="0" applyNumberFormat="1" applyFont="1" applyFill="1" applyBorder="1" applyAlignment="1">
      <alignment horizontal="center" vertical="center" wrapText="1"/>
    </xf>
    <xf numFmtId="164" fontId="16" fillId="0" borderId="39" xfId="0" applyNumberFormat="1" applyFont="1" applyFill="1" applyBorder="1" applyAlignment="1">
      <alignment horizontal="center" vertical="center" wrapText="1"/>
    </xf>
    <xf numFmtId="164" fontId="16" fillId="0" borderId="40" xfId="0" applyNumberFormat="1" applyFont="1" applyFill="1" applyBorder="1" applyAlignment="1">
      <alignment horizontal="center" vertical="center" wrapText="1"/>
    </xf>
    <xf numFmtId="0" fontId="26" fillId="0" borderId="0" xfId="56" applyFont="1" applyFill="1">
      <alignment/>
      <protection/>
    </xf>
    <xf numFmtId="164" fontId="16" fillId="0" borderId="38" xfId="0" applyNumberFormat="1" applyFont="1" applyFill="1" applyBorder="1" applyAlignment="1" applyProtection="1">
      <alignment horizontal="left" vertical="center" wrapText="1" indent="1"/>
      <protection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 indent="1"/>
    </xf>
    <xf numFmtId="3" fontId="18" fillId="0" borderId="23" xfId="56" applyNumberFormat="1" applyFont="1" applyFill="1" applyBorder="1" applyAlignment="1" applyProtection="1">
      <alignment horizontal="right" vertical="center" wrapText="1"/>
      <protection/>
    </xf>
    <xf numFmtId="3" fontId="18" fillId="0" borderId="24" xfId="56" applyNumberFormat="1" applyFont="1" applyFill="1" applyBorder="1" applyAlignment="1" applyProtection="1">
      <alignment horizontal="right" vertical="center" wrapText="1"/>
      <protection/>
    </xf>
    <xf numFmtId="3" fontId="18" fillId="0" borderId="35" xfId="56" applyNumberFormat="1" applyFont="1" applyFill="1" applyBorder="1" applyAlignment="1" applyProtection="1">
      <alignment horizontal="right" vertical="center" wrapText="1"/>
      <protection/>
    </xf>
    <xf numFmtId="3" fontId="18" fillId="0" borderId="16" xfId="56" applyNumberFormat="1" applyFont="1" applyFill="1" applyBorder="1" applyAlignment="1" applyProtection="1">
      <alignment horizontal="right" vertical="center" wrapText="1"/>
      <protection/>
    </xf>
    <xf numFmtId="3" fontId="16" fillId="0" borderId="39" xfId="56" applyNumberFormat="1" applyFont="1" applyFill="1" applyBorder="1" applyAlignment="1" applyProtection="1">
      <alignment horizontal="right" vertical="center" wrapText="1"/>
      <protection/>
    </xf>
    <xf numFmtId="3" fontId="16" fillId="0" borderId="40" xfId="56" applyNumberFormat="1" applyFont="1" applyFill="1" applyBorder="1" applyAlignment="1" applyProtection="1">
      <alignment horizontal="right" vertical="center" wrapText="1"/>
      <protection/>
    </xf>
    <xf numFmtId="164" fontId="16" fillId="0" borderId="39" xfId="0" applyNumberFormat="1" applyFont="1" applyFill="1" applyBorder="1" applyAlignment="1" applyProtection="1">
      <alignment vertical="center" wrapText="1"/>
      <protection/>
    </xf>
    <xf numFmtId="164" fontId="16" fillId="0" borderId="22" xfId="0" applyNumberFormat="1" applyFont="1" applyFill="1" applyBorder="1" applyAlignment="1" applyProtection="1">
      <alignment horizontal="right" vertical="center" wrapText="1"/>
      <protection/>
    </xf>
    <xf numFmtId="164" fontId="16" fillId="0" borderId="40" xfId="0" applyNumberFormat="1" applyFont="1" applyFill="1" applyBorder="1" applyAlignment="1" applyProtection="1">
      <alignment vertical="center" wrapText="1"/>
      <protection/>
    </xf>
    <xf numFmtId="164" fontId="16" fillId="0" borderId="39" xfId="0" applyNumberFormat="1" applyFont="1" applyFill="1" applyBorder="1" applyAlignment="1">
      <alignment vertical="center" wrapText="1"/>
    </xf>
    <xf numFmtId="164" fontId="16" fillId="0" borderId="40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7" fillId="0" borderId="0" xfId="0" applyFont="1" applyAlignment="1">
      <alignment/>
    </xf>
    <xf numFmtId="164" fontId="16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40" xfId="56" applyNumberFormat="1" applyFont="1" applyFill="1" applyBorder="1" applyAlignment="1" applyProtection="1">
      <alignment horizontal="right" vertical="center" wrapText="1"/>
      <protection locked="0"/>
    </xf>
    <xf numFmtId="164" fontId="19" fillId="0" borderId="39" xfId="56" applyNumberFormat="1" applyFont="1" applyFill="1" applyBorder="1" applyAlignment="1" applyProtection="1">
      <alignment horizontal="right" vertical="center" wrapText="1"/>
      <protection/>
    </xf>
    <xf numFmtId="164" fontId="19" fillId="0" borderId="40" xfId="56" applyNumberFormat="1" applyFont="1" applyFill="1" applyBorder="1" applyAlignment="1" applyProtection="1">
      <alignment horizontal="right" vertical="center" wrapText="1"/>
      <protection/>
    </xf>
    <xf numFmtId="164" fontId="16" fillId="0" borderId="56" xfId="56" applyNumberFormat="1" applyFont="1" applyFill="1" applyBorder="1" applyAlignment="1" applyProtection="1">
      <alignment horizontal="right" vertical="center" wrapText="1"/>
      <protection/>
    </xf>
    <xf numFmtId="0" fontId="0" fillId="0" borderId="73" xfId="56" applyFont="1" applyFill="1" applyBorder="1">
      <alignment/>
      <protection/>
    </xf>
    <xf numFmtId="164" fontId="18" fillId="20" borderId="16" xfId="56" applyNumberFormat="1" applyFont="1" applyFill="1" applyBorder="1" applyAlignment="1" applyProtection="1">
      <alignment horizontal="right" vertical="center" wrapText="1"/>
      <protection locked="0"/>
    </xf>
    <xf numFmtId="0" fontId="3" fillId="0" borderId="73" xfId="56" applyFill="1" applyBorder="1">
      <alignment/>
      <protection/>
    </xf>
    <xf numFmtId="164" fontId="4" fillId="0" borderId="57" xfId="0" applyNumberFormat="1" applyFont="1" applyFill="1" applyBorder="1" applyAlignment="1">
      <alignment horizontal="left" vertical="center" wrapText="1" indent="1"/>
    </xf>
    <xf numFmtId="164" fontId="1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58" xfId="0" applyNumberFormat="1" applyFont="1" applyFill="1" applyBorder="1" applyAlignment="1">
      <alignment horizontal="left" vertical="center" wrapText="1" indent="1"/>
    </xf>
    <xf numFmtId="164" fontId="16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7" xfId="0" applyNumberFormat="1" applyFont="1" applyFill="1" applyBorder="1" applyAlignment="1">
      <alignment horizontal="left" vertical="center" wrapText="1" indent="1"/>
    </xf>
    <xf numFmtId="164" fontId="0" fillId="0" borderId="58" xfId="0" applyNumberFormat="1" applyFont="1" applyFill="1" applyBorder="1" applyAlignment="1">
      <alignment horizontal="left" vertical="center" wrapText="1" indent="1"/>
    </xf>
    <xf numFmtId="164" fontId="18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73" xfId="0" applyNumberFormat="1" applyFill="1" applyBorder="1" applyAlignment="1">
      <alignment vertical="center" wrapText="1"/>
    </xf>
    <xf numFmtId="164" fontId="16" fillId="0" borderId="75" xfId="0" applyNumberFormat="1" applyFont="1" applyFill="1" applyBorder="1" applyAlignment="1" applyProtection="1">
      <alignment horizontal="right" vertical="center" wrapText="1"/>
      <protection/>
    </xf>
    <xf numFmtId="164" fontId="4" fillId="0" borderId="73" xfId="0" applyNumberFormat="1" applyFont="1" applyFill="1" applyBorder="1" applyAlignment="1">
      <alignment horizontal="center" vertical="center" wrapText="1"/>
    </xf>
    <xf numFmtId="164" fontId="4" fillId="0" borderId="60" xfId="0" applyNumberFormat="1" applyFont="1" applyFill="1" applyBorder="1" applyAlignment="1">
      <alignment horizontal="left" vertical="center" wrapText="1" indent="1"/>
    </xf>
    <xf numFmtId="164" fontId="18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40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48" xfId="0" applyFont="1" applyBorder="1" applyAlignment="1">
      <alignment horizontal="left" wrapText="1" indent="1"/>
    </xf>
    <xf numFmtId="0" fontId="24" fillId="0" borderId="38" xfId="0" applyFont="1" applyBorder="1" applyAlignment="1">
      <alignment wrapText="1"/>
    </xf>
    <xf numFmtId="0" fontId="16" fillId="0" borderId="39" xfId="56" applyFont="1" applyFill="1" applyBorder="1" applyAlignment="1" applyProtection="1">
      <alignment horizontal="left" vertical="center" wrapText="1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47" xfId="56" applyNumberFormat="1" applyFont="1" applyFill="1" applyBorder="1" applyAlignment="1" applyProtection="1">
      <alignment vertical="center" wrapText="1"/>
      <protection/>
    </xf>
    <xf numFmtId="164" fontId="18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49" xfId="0" applyFont="1" applyFill="1" applyBorder="1" applyAlignment="1" applyProtection="1">
      <alignment horizontal="left" vertical="center" wrapText="1" indent="1"/>
      <protection locked="0"/>
    </xf>
    <xf numFmtId="0" fontId="23" fillId="0" borderId="27" xfId="0" applyFont="1" applyFill="1" applyBorder="1" applyAlignment="1" applyProtection="1">
      <alignment horizontal="left" vertical="center" wrapText="1" indent="1"/>
      <protection locked="0"/>
    </xf>
    <xf numFmtId="0" fontId="18" fillId="0" borderId="33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 applyProtection="1">
      <alignment horizontal="left" vertical="center" wrapText="1" indent="8"/>
      <protection locked="0"/>
    </xf>
    <xf numFmtId="0" fontId="18" fillId="0" borderId="3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164" fontId="16" fillId="0" borderId="0" xfId="0" applyNumberFormat="1" applyFont="1" applyFill="1" applyBorder="1" applyAlignment="1">
      <alignment vertical="center" wrapText="1"/>
    </xf>
    <xf numFmtId="0" fontId="33" fillId="0" borderId="45" xfId="0" applyFont="1" applyBorder="1" applyAlignment="1">
      <alignment horizontal="left" wrapText="1" indent="1"/>
    </xf>
    <xf numFmtId="0" fontId="23" fillId="0" borderId="76" xfId="0" applyFont="1" applyBorder="1" applyAlignment="1">
      <alignment horizontal="left" wrapText="1" indent="1"/>
    </xf>
    <xf numFmtId="0" fontId="30" fillId="0" borderId="20" xfId="0" applyFont="1" applyBorder="1" applyAlignment="1">
      <alignment horizontal="center" wrapText="1"/>
    </xf>
    <xf numFmtId="0" fontId="28" fillId="0" borderId="29" xfId="0" applyFont="1" applyBorder="1" applyAlignment="1">
      <alignment horizontal="center" wrapText="1"/>
    </xf>
    <xf numFmtId="0" fontId="28" fillId="0" borderId="31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29" fillId="0" borderId="39" xfId="0" applyFont="1" applyBorder="1" applyAlignment="1">
      <alignment horizontal="center" wrapText="1"/>
    </xf>
    <xf numFmtId="0" fontId="33" fillId="0" borderId="38" xfId="0" applyFont="1" applyBorder="1" applyAlignment="1">
      <alignment horizontal="center" wrapText="1"/>
    </xf>
    <xf numFmtId="0" fontId="23" fillId="0" borderId="12" xfId="0" applyFont="1" applyBorder="1" applyAlignment="1">
      <alignment horizontal="left" wrapText="1" indent="1"/>
    </xf>
    <xf numFmtId="0" fontId="30" fillId="0" borderId="75" xfId="0" applyFont="1" applyBorder="1" applyAlignment="1">
      <alignment horizontal="left" wrapText="1" indent="1"/>
    </xf>
    <xf numFmtId="0" fontId="18" fillId="0" borderId="42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vertical="center" wrapText="1"/>
    </xf>
    <xf numFmtId="172" fontId="16" fillId="0" borderId="27" xfId="0" applyNumberFormat="1" applyFont="1" applyFill="1" applyBorder="1" applyAlignment="1">
      <alignment horizontal="center" vertical="center" wrapText="1"/>
    </xf>
    <xf numFmtId="164" fontId="16" fillId="0" borderId="20" xfId="0" applyNumberFormat="1" applyFont="1" applyFill="1" applyBorder="1" applyAlignment="1" applyProtection="1">
      <alignment vertical="center" wrapText="1"/>
      <protection locked="0"/>
    </xf>
    <xf numFmtId="164" fontId="16" fillId="0" borderId="2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172" fontId="16" fillId="0" borderId="51" xfId="0" applyNumberFormat="1" applyFont="1" applyFill="1" applyBorder="1" applyAlignment="1">
      <alignment horizontal="center" vertical="center" wrapText="1"/>
    </xf>
    <xf numFmtId="164" fontId="16" fillId="0" borderId="25" xfId="0" applyNumberFormat="1" applyFont="1" applyFill="1" applyBorder="1" applyAlignment="1" applyProtection="1">
      <alignment vertical="center" wrapText="1"/>
      <protection locked="0"/>
    </xf>
    <xf numFmtId="164" fontId="16" fillId="0" borderId="26" xfId="0" applyNumberFormat="1" applyFont="1" applyFill="1" applyBorder="1" applyAlignment="1" applyProtection="1">
      <alignment vertical="center" wrapText="1"/>
      <protection locked="0"/>
    </xf>
    <xf numFmtId="0" fontId="16" fillId="0" borderId="34" xfId="0" applyFont="1" applyFill="1" applyBorder="1" applyAlignment="1">
      <alignment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64" fontId="16" fillId="0" borderId="35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0" fontId="16" fillId="0" borderId="77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vertical="center" wrapText="1"/>
    </xf>
    <xf numFmtId="0" fontId="24" fillId="0" borderId="38" xfId="0" applyFont="1" applyBorder="1" applyAlignment="1">
      <alignment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28" xfId="0" applyFont="1" applyBorder="1" applyAlignment="1">
      <alignment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0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 wrapText="1"/>
    </xf>
    <xf numFmtId="172" fontId="16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20" xfId="0" applyBorder="1" applyAlignment="1">
      <alignment/>
    </xf>
    <xf numFmtId="0" fontId="33" fillId="0" borderId="45" xfId="0" applyFont="1" applyFill="1" applyBorder="1" applyAlignment="1">
      <alignment horizontal="left" wrapText="1" indent="1"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right" indent="1"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4" fontId="16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18" fillId="20" borderId="16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8" fillId="20" borderId="3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45" xfId="56" applyFont="1" applyFill="1" applyBorder="1" applyAlignment="1" applyProtection="1">
      <alignment vertical="center" wrapText="1"/>
      <protection locked="0"/>
    </xf>
    <xf numFmtId="0" fontId="18" fillId="0" borderId="39" xfId="56" applyFont="1" applyFill="1" applyBorder="1" applyAlignment="1" applyProtection="1">
      <alignment vertical="center" wrapText="1"/>
      <protection locked="0"/>
    </xf>
    <xf numFmtId="0" fontId="18" fillId="0" borderId="47" xfId="56" applyFont="1" applyFill="1" applyBorder="1" applyAlignment="1" applyProtection="1">
      <alignment vertical="center" wrapText="1"/>
      <protection locked="0"/>
    </xf>
    <xf numFmtId="164" fontId="16" fillId="0" borderId="50" xfId="56" applyNumberFormat="1" applyFont="1" applyFill="1" applyBorder="1">
      <alignment/>
      <protection/>
    </xf>
    <xf numFmtId="164" fontId="16" fillId="0" borderId="18" xfId="56" applyNumberFormat="1" applyFont="1" applyFill="1" applyBorder="1">
      <alignment/>
      <protection/>
    </xf>
    <xf numFmtId="164" fontId="16" fillId="0" borderId="39" xfId="56" applyNumberFormat="1" applyFont="1" applyFill="1" applyBorder="1">
      <alignment/>
      <protection/>
    </xf>
    <xf numFmtId="164" fontId="16" fillId="0" borderId="47" xfId="56" applyNumberFormat="1" applyFont="1" applyFill="1" applyBorder="1">
      <alignment/>
      <protection/>
    </xf>
    <xf numFmtId="164" fontId="16" fillId="0" borderId="42" xfId="0" applyNumberFormat="1" applyFont="1" applyFill="1" applyBorder="1" applyAlignment="1">
      <alignment vertical="center" wrapText="1"/>
    </xf>
    <xf numFmtId="164" fontId="16" fillId="0" borderId="52" xfId="0" applyNumberFormat="1" applyFont="1" applyFill="1" applyBorder="1" applyAlignment="1">
      <alignment vertical="center" wrapText="1"/>
    </xf>
    <xf numFmtId="164" fontId="16" fillId="0" borderId="19" xfId="0" applyNumberFormat="1" applyFont="1" applyFill="1" applyBorder="1" applyAlignment="1">
      <alignment vertical="center" wrapText="1"/>
    </xf>
    <xf numFmtId="164" fontId="16" fillId="0" borderId="36" xfId="0" applyNumberFormat="1" applyFont="1" applyFill="1" applyBorder="1" applyAlignment="1">
      <alignment vertical="center" wrapText="1"/>
    </xf>
    <xf numFmtId="164" fontId="4" fillId="0" borderId="39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164" fontId="16" fillId="0" borderId="24" xfId="0" applyNumberFormat="1" applyFont="1" applyFill="1" applyBorder="1" applyAlignment="1">
      <alignment vertical="center"/>
    </xf>
    <xf numFmtId="164" fontId="16" fillId="0" borderId="21" xfId="0" applyNumberFormat="1" applyFont="1" applyFill="1" applyBorder="1" applyAlignment="1">
      <alignment vertical="center"/>
    </xf>
    <xf numFmtId="164" fontId="16" fillId="0" borderId="26" xfId="0" applyNumberFormat="1" applyFont="1" applyFill="1" applyBorder="1" applyAlignment="1">
      <alignment vertical="center"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16" fillId="0" borderId="52" xfId="56" applyNumberFormat="1" applyFont="1" applyFill="1" applyBorder="1" applyAlignment="1" applyProtection="1">
      <alignment horizontal="right" vertical="center" wrapText="1"/>
      <protection/>
    </xf>
    <xf numFmtId="0" fontId="18" fillId="0" borderId="22" xfId="56" applyFont="1" applyFill="1" applyBorder="1" applyAlignment="1" applyProtection="1">
      <alignment horizontal="left" vertical="center" wrapText="1" indent="2"/>
      <protection/>
    </xf>
    <xf numFmtId="164" fontId="18" fillId="0" borderId="75" xfId="56" applyNumberFormat="1" applyFont="1" applyFill="1" applyBorder="1" applyAlignment="1" applyProtection="1">
      <alignment horizontal="right" vertical="center" wrapText="1"/>
      <protection locked="0"/>
    </xf>
    <xf numFmtId="164" fontId="8" fillId="0" borderId="40" xfId="0" applyNumberFormat="1" applyFont="1" applyFill="1" applyBorder="1" applyAlignment="1">
      <alignment horizontal="center" vertical="center" wrapText="1"/>
    </xf>
    <xf numFmtId="164" fontId="16" fillId="0" borderId="30" xfId="0" applyNumberFormat="1" applyFont="1" applyFill="1" applyBorder="1" applyAlignment="1">
      <alignment horizontal="center" vertical="center" wrapText="1"/>
    </xf>
    <xf numFmtId="164" fontId="16" fillId="0" borderId="22" xfId="0" applyNumberFormat="1" applyFont="1" applyFill="1" applyBorder="1" applyAlignment="1">
      <alignment horizontal="center" vertical="center" wrapText="1"/>
    </xf>
    <xf numFmtId="164" fontId="16" fillId="0" borderId="37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3" fontId="23" fillId="0" borderId="78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79" xfId="0" applyNumberFormat="1" applyFont="1" applyFill="1" applyBorder="1" applyAlignment="1" applyProtection="1">
      <alignment horizontal="right" vertical="center" wrapText="1"/>
      <protection/>
    </xf>
    <xf numFmtId="3" fontId="23" fillId="0" borderId="80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81" xfId="0" applyNumberFormat="1" applyFont="1" applyFill="1" applyBorder="1" applyAlignment="1" applyProtection="1">
      <alignment horizontal="right" vertical="center" wrapText="1"/>
      <protection/>
    </xf>
    <xf numFmtId="3" fontId="23" fillId="0" borderId="82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83" xfId="0" applyNumberFormat="1" applyFont="1" applyFill="1" applyBorder="1" applyAlignment="1" applyProtection="1">
      <alignment horizontal="right" vertical="center" wrapText="1"/>
      <protection/>
    </xf>
    <xf numFmtId="0" fontId="8" fillId="0" borderId="8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164" fontId="18" fillId="0" borderId="43" xfId="0" applyNumberFormat="1" applyFont="1" applyFill="1" applyBorder="1" applyAlignment="1" applyProtection="1">
      <alignment horizontal="right" vertical="center" wrapText="1" indent="3"/>
      <protection locked="0"/>
    </xf>
    <xf numFmtId="0" fontId="0" fillId="0" borderId="2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164" fontId="18" fillId="0" borderId="53" xfId="0" applyNumberFormat="1" applyFont="1" applyFill="1" applyBorder="1" applyAlignment="1" applyProtection="1">
      <alignment horizontal="right" vertical="center" wrapText="1" indent="3"/>
      <protection locked="0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18" fillId="0" borderId="34" xfId="0" applyFont="1" applyFill="1" applyBorder="1" applyAlignment="1" applyProtection="1">
      <alignment horizontal="left" vertical="center" wrapText="1" indent="1"/>
      <protection locked="0"/>
    </xf>
    <xf numFmtId="164" fontId="18" fillId="0" borderId="55" xfId="0" applyNumberFormat="1" applyFont="1" applyFill="1" applyBorder="1" applyAlignment="1" applyProtection="1">
      <alignment horizontal="right" vertical="center" wrapText="1" indent="3"/>
      <protection locked="0"/>
    </xf>
    <xf numFmtId="0" fontId="0" fillId="0" borderId="3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164" fontId="16" fillId="0" borderId="56" xfId="0" applyNumberFormat="1" applyFont="1" applyFill="1" applyBorder="1" applyAlignment="1">
      <alignment horizontal="right" vertical="center" wrapText="1" indent="3"/>
    </xf>
    <xf numFmtId="0" fontId="8" fillId="0" borderId="43" xfId="0" applyFont="1" applyFill="1" applyBorder="1" applyAlignment="1" quotePrefix="1">
      <alignment horizontal="right" vertical="center"/>
    </xf>
    <xf numFmtId="0" fontId="7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16" fillId="0" borderId="56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164" fontId="8" fillId="0" borderId="86" xfId="0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164" fontId="20" fillId="0" borderId="56" xfId="0" applyNumberFormat="1" applyFont="1" applyFill="1" applyBorder="1" applyAlignment="1" applyProtection="1">
      <alignment vertical="center" wrapText="1"/>
      <protection/>
    </xf>
    <xf numFmtId="0" fontId="19" fillId="0" borderId="38" xfId="0" applyFont="1" applyFill="1" applyBorder="1" applyAlignment="1">
      <alignment vertical="center" wrapText="1"/>
    </xf>
    <xf numFmtId="0" fontId="20" fillId="0" borderId="40" xfId="0" applyFont="1" applyFill="1" applyBorder="1" applyAlignment="1">
      <alignment vertical="center" wrapText="1"/>
    </xf>
    <xf numFmtId="164" fontId="18" fillId="0" borderId="71" xfId="0" applyNumberFormat="1" applyFont="1" applyFill="1" applyBorder="1" applyAlignment="1" applyProtection="1">
      <alignment vertical="center" wrapText="1"/>
      <protection locked="0"/>
    </xf>
    <xf numFmtId="0" fontId="18" fillId="0" borderId="24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left" vertical="center" wrapText="1" indent="1"/>
    </xf>
    <xf numFmtId="164" fontId="20" fillId="0" borderId="56" xfId="0" applyNumberFormat="1" applyFont="1" applyFill="1" applyBorder="1" applyAlignment="1">
      <alignment vertical="center" wrapText="1"/>
    </xf>
    <xf numFmtId="0" fontId="19" fillId="0" borderId="38" xfId="0" applyFont="1" applyFill="1" applyBorder="1" applyAlignment="1">
      <alignment vertical="center" wrapText="1"/>
    </xf>
    <xf numFmtId="164" fontId="18" fillId="0" borderId="43" xfId="0" applyNumberFormat="1" applyFont="1" applyFill="1" applyBorder="1" applyAlignment="1" applyProtection="1">
      <alignment vertical="center" wrapText="1"/>
      <protection locked="0"/>
    </xf>
    <xf numFmtId="0" fontId="19" fillId="0" borderId="31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164" fontId="18" fillId="0" borderId="61" xfId="0" applyNumberFormat="1" applyFont="1" applyFill="1" applyBorder="1" applyAlignment="1" applyProtection="1">
      <alignment vertical="center" wrapText="1"/>
      <protection locked="0"/>
    </xf>
    <xf numFmtId="0" fontId="19" fillId="0" borderId="29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164" fontId="20" fillId="0" borderId="56" xfId="0" applyNumberFormat="1" applyFont="1" applyFill="1" applyBorder="1" applyAlignment="1">
      <alignment vertical="center" wrapText="1"/>
    </xf>
    <xf numFmtId="0" fontId="20" fillId="0" borderId="38" xfId="0" applyFont="1" applyFill="1" applyBorder="1" applyAlignment="1">
      <alignment vertical="center" wrapText="1"/>
    </xf>
    <xf numFmtId="164" fontId="18" fillId="0" borderId="72" xfId="0" applyNumberFormat="1" applyFont="1" applyFill="1" applyBorder="1" applyAlignment="1" applyProtection="1">
      <alignment vertical="center" wrapText="1"/>
      <protection locked="0"/>
    </xf>
    <xf numFmtId="0" fontId="19" fillId="0" borderId="40" xfId="0" applyFont="1" applyFill="1" applyBorder="1" applyAlignment="1">
      <alignment vertical="center" wrapText="1"/>
    </xf>
    <xf numFmtId="0" fontId="18" fillId="0" borderId="38" xfId="0" applyFont="1" applyFill="1" applyBorder="1" applyAlignment="1">
      <alignment vertical="center" wrapText="1"/>
    </xf>
    <xf numFmtId="0" fontId="16" fillId="0" borderId="40" xfId="0" applyFont="1" applyFill="1" applyBorder="1" applyAlignment="1">
      <alignment vertical="center" wrapText="1"/>
    </xf>
    <xf numFmtId="164" fontId="18" fillId="0" borderId="86" xfId="0" applyNumberFormat="1" applyFont="1" applyFill="1" applyBorder="1" applyAlignment="1" applyProtection="1">
      <alignment vertical="center" wrapText="1"/>
      <protection locked="0"/>
    </xf>
    <xf numFmtId="164" fontId="18" fillId="0" borderId="17" xfId="0" applyNumberFormat="1" applyFont="1" applyFill="1" applyBorder="1" applyAlignment="1" applyProtection="1">
      <alignment vertical="center" wrapText="1"/>
      <protection/>
    </xf>
    <xf numFmtId="0" fontId="18" fillId="0" borderId="40" xfId="0" applyFont="1" applyFill="1" applyBorder="1" applyAlignment="1">
      <alignment vertical="center" wrapText="1"/>
    </xf>
    <xf numFmtId="164" fontId="18" fillId="0" borderId="0" xfId="0" applyNumberFormat="1" applyFont="1" applyFill="1" applyBorder="1" applyAlignment="1" applyProtection="1">
      <alignment vertical="center" wrapText="1"/>
      <protection locked="0"/>
    </xf>
    <xf numFmtId="164" fontId="20" fillId="0" borderId="17" xfId="0" applyNumberFormat="1" applyFont="1" applyFill="1" applyBorder="1" applyAlignment="1">
      <alignment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33" fillId="0" borderId="76" xfId="0" applyFont="1" applyFill="1" applyBorder="1" applyAlignment="1">
      <alignment horizontal="left" wrapText="1" indent="1"/>
    </xf>
    <xf numFmtId="0" fontId="18" fillId="0" borderId="28" xfId="0" applyFont="1" applyFill="1" applyBorder="1" applyAlignment="1">
      <alignment vertical="center" wrapText="1"/>
    </xf>
    <xf numFmtId="0" fontId="18" fillId="0" borderId="36" xfId="0" applyFont="1" applyFill="1" applyBorder="1" applyAlignment="1">
      <alignment vertical="center" wrapText="1"/>
    </xf>
    <xf numFmtId="164" fontId="18" fillId="0" borderId="56" xfId="0" applyNumberFormat="1" applyFont="1" applyFill="1" applyBorder="1" applyAlignment="1" applyProtection="1">
      <alignment vertical="center" wrapText="1"/>
      <protection locked="0"/>
    </xf>
    <xf numFmtId="164" fontId="18" fillId="0" borderId="71" xfId="0" applyNumberFormat="1" applyFont="1" applyFill="1" applyBorder="1" applyAlignment="1" applyProtection="1">
      <alignment vertical="center" wrapText="1"/>
      <protection locked="0"/>
    </xf>
    <xf numFmtId="164" fontId="18" fillId="0" borderId="53" xfId="0" applyNumberFormat="1" applyFont="1" applyFill="1" applyBorder="1" applyAlignment="1" applyProtection="1">
      <alignment vertical="center" wrapText="1"/>
      <protection locked="0"/>
    </xf>
    <xf numFmtId="0" fontId="30" fillId="0" borderId="32" xfId="0" applyFont="1" applyBorder="1" applyAlignment="1">
      <alignment horizontal="center" wrapText="1"/>
    </xf>
    <xf numFmtId="0" fontId="30" fillId="0" borderId="25" xfId="0" applyFont="1" applyBorder="1" applyAlignment="1">
      <alignment horizontal="center" wrapText="1"/>
    </xf>
    <xf numFmtId="164" fontId="18" fillId="0" borderId="72" xfId="0" applyNumberFormat="1" applyFont="1" applyFill="1" applyBorder="1" applyAlignment="1" applyProtection="1">
      <alignment vertical="center" wrapText="1"/>
      <protection locked="0"/>
    </xf>
    <xf numFmtId="0" fontId="31" fillId="0" borderId="38" xfId="0" applyFont="1" applyBorder="1" applyAlignment="1">
      <alignment horizontal="center" wrapText="1"/>
    </xf>
    <xf numFmtId="0" fontId="31" fillId="0" borderId="45" xfId="0" applyFont="1" applyBorder="1" applyAlignment="1">
      <alignment horizontal="center" wrapText="1"/>
    </xf>
    <xf numFmtId="0" fontId="32" fillId="0" borderId="45" xfId="0" applyFont="1" applyBorder="1" applyAlignment="1">
      <alignment horizontal="left" wrapText="1" indent="1"/>
    </xf>
    <xf numFmtId="164" fontId="16" fillId="0" borderId="17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64" fontId="20" fillId="0" borderId="75" xfId="0" applyNumberFormat="1" applyFont="1" applyFill="1" applyBorder="1" applyAlignment="1">
      <alignment vertical="center" wrapText="1"/>
    </xf>
    <xf numFmtId="0" fontId="20" fillId="0" borderId="48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63" xfId="0" applyFont="1" applyFill="1" applyBorder="1" applyAlignment="1">
      <alignment vertical="center" wrapText="1"/>
    </xf>
    <xf numFmtId="164" fontId="19" fillId="0" borderId="53" xfId="0" applyNumberFormat="1" applyFont="1" applyFill="1" applyBorder="1" applyAlignment="1" applyProtection="1">
      <alignment vertical="center" wrapText="1"/>
      <protection locked="0"/>
    </xf>
    <xf numFmtId="0" fontId="18" fillId="0" borderId="20" xfId="0" applyFont="1" applyFill="1" applyBorder="1" applyAlignment="1">
      <alignment vertical="center" wrapText="1"/>
    </xf>
    <xf numFmtId="0" fontId="18" fillId="0" borderId="87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right" vertical="center" wrapText="1" indent="2"/>
    </xf>
    <xf numFmtId="0" fontId="18" fillId="0" borderId="13" xfId="0" applyFont="1" applyFill="1" applyBorder="1" applyAlignment="1">
      <alignment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left" vertical="center" wrapText="1" indent="1"/>
    </xf>
    <xf numFmtId="164" fontId="20" fillId="0" borderId="84" xfId="0" applyNumberFormat="1" applyFont="1" applyFill="1" applyBorder="1" applyAlignment="1" applyProtection="1">
      <alignment vertical="center" wrapText="1"/>
      <protection locked="0"/>
    </xf>
    <xf numFmtId="164" fontId="20" fillId="0" borderId="46" xfId="0" applyNumberFormat="1" applyFont="1" applyFill="1" applyBorder="1" applyAlignment="1" applyProtection="1">
      <alignment vertical="center" wrapText="1"/>
      <protection/>
    </xf>
    <xf numFmtId="164" fontId="20" fillId="0" borderId="46" xfId="0" applyNumberFormat="1" applyFont="1" applyFill="1" applyBorder="1" applyAlignment="1">
      <alignment vertical="center" wrapText="1"/>
    </xf>
    <xf numFmtId="164" fontId="20" fillId="0" borderId="56" xfId="0" applyNumberFormat="1" applyFont="1" applyFill="1" applyBorder="1" applyAlignment="1" applyProtection="1">
      <alignment vertical="center" wrapText="1"/>
      <protection locked="0"/>
    </xf>
    <xf numFmtId="164" fontId="16" fillId="0" borderId="75" xfId="0" applyNumberFormat="1" applyFont="1" applyFill="1" applyBorder="1" applyAlignment="1">
      <alignment vertical="center" wrapText="1"/>
    </xf>
    <xf numFmtId="164" fontId="16" fillId="0" borderId="54" xfId="0" applyNumberFormat="1" applyFont="1" applyFill="1" applyBorder="1" applyAlignment="1">
      <alignment vertical="center" wrapText="1"/>
    </xf>
    <xf numFmtId="3" fontId="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3" xfId="0" applyFont="1" applyBorder="1" applyAlignment="1">
      <alignment vertical="center"/>
    </xf>
    <xf numFmtId="0" fontId="8" fillId="0" borderId="55" xfId="0" applyFont="1" applyFill="1" applyBorder="1" applyAlignment="1" quotePrefix="1">
      <alignment horizontal="right" vertical="center"/>
    </xf>
    <xf numFmtId="0" fontId="7" fillId="0" borderId="34" xfId="0" applyFont="1" applyBorder="1" applyAlignment="1">
      <alignment vertical="center"/>
    </xf>
    <xf numFmtId="0" fontId="16" fillId="0" borderId="56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164" fontId="16" fillId="0" borderId="17" xfId="0" applyNumberFormat="1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164" fontId="20" fillId="0" borderId="56" xfId="0" applyNumberFormat="1" applyFont="1" applyFill="1" applyBorder="1" applyAlignment="1" applyProtection="1">
      <alignment horizontal="right" vertical="center" wrapText="1" indent="2"/>
      <protection/>
    </xf>
    <xf numFmtId="164" fontId="18" fillId="0" borderId="53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164" fontId="20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38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164" fontId="20" fillId="0" borderId="56" xfId="0" applyNumberFormat="1" applyFont="1" applyFill="1" applyBorder="1" applyAlignment="1">
      <alignment horizontal="right" vertical="center" wrapText="1" indent="2"/>
    </xf>
    <xf numFmtId="164" fontId="20" fillId="0" borderId="56" xfId="0" applyNumberFormat="1" applyFont="1" applyFill="1" applyBorder="1" applyAlignment="1">
      <alignment horizontal="center" vertical="center" wrapText="1"/>
    </xf>
    <xf numFmtId="164" fontId="18" fillId="0" borderId="71" xfId="0" applyNumberFormat="1" applyFont="1" applyFill="1" applyBorder="1" applyAlignment="1" applyProtection="1">
      <alignment horizontal="right" vertical="center" wrapText="1" indent="2"/>
      <protection locked="0"/>
    </xf>
    <xf numFmtId="0" fontId="18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vertical="center" wrapText="1"/>
    </xf>
    <xf numFmtId="164" fontId="18" fillId="0" borderId="72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55" xfId="0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25" xfId="0" applyFont="1" applyBorder="1" applyAlignment="1">
      <alignment vertical="center" wrapText="1"/>
    </xf>
    <xf numFmtId="164" fontId="20" fillId="0" borderId="75" xfId="0" applyNumberFormat="1" applyFont="1" applyFill="1" applyBorder="1" applyAlignment="1" applyProtection="1">
      <alignment horizontal="right" vertical="center" wrapText="1" indent="2"/>
      <protection locked="0"/>
    </xf>
    <xf numFmtId="0" fontId="18" fillId="0" borderId="40" xfId="0" applyFont="1" applyBorder="1" applyAlignment="1">
      <alignment vertical="center" wrapText="1"/>
    </xf>
    <xf numFmtId="164" fontId="16" fillId="0" borderId="56" xfId="0" applyNumberFormat="1" applyFont="1" applyFill="1" applyBorder="1" applyAlignment="1">
      <alignment horizontal="right" vertical="center" wrapText="1" indent="2"/>
    </xf>
    <xf numFmtId="164" fontId="16" fillId="0" borderId="56" xfId="0" applyNumberFormat="1" applyFont="1" applyFill="1" applyBorder="1" applyAlignment="1">
      <alignment vertical="center" wrapText="1"/>
    </xf>
    <xf numFmtId="164" fontId="18" fillId="0" borderId="17" xfId="0" applyNumberFormat="1" applyFont="1" applyFill="1" applyBorder="1" applyAlignment="1">
      <alignment horizontal="right" vertical="center" wrapText="1" indent="2"/>
    </xf>
    <xf numFmtId="0" fontId="2" fillId="0" borderId="19" xfId="0" applyFont="1" applyBorder="1" applyAlignment="1">
      <alignment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vertical="center" wrapText="1"/>
    </xf>
    <xf numFmtId="164" fontId="19" fillId="0" borderId="53" xfId="0" applyNumberFormat="1" applyFont="1" applyFill="1" applyBorder="1" applyAlignment="1" applyProtection="1">
      <alignment horizontal="right" vertical="center" wrapText="1" indent="2"/>
      <protection locked="0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right" vertical="center" wrapText="1"/>
    </xf>
    <xf numFmtId="0" fontId="9" fillId="0" borderId="20" xfId="0" applyFont="1" applyBorder="1" applyAlignment="1">
      <alignment vertical="center" wrapText="1"/>
    </xf>
    <xf numFmtId="0" fontId="19" fillId="0" borderId="20" xfId="0" applyFont="1" applyBorder="1" applyAlignment="1">
      <alignment horizontal="right" vertical="center" wrapText="1"/>
    </xf>
    <xf numFmtId="164" fontId="19" fillId="0" borderId="71" xfId="0" applyNumberFormat="1" applyFont="1" applyFill="1" applyBorder="1" applyAlignment="1" applyProtection="1">
      <alignment horizontal="right" vertical="center" wrapText="1" indent="2"/>
      <protection locked="0"/>
    </xf>
    <xf numFmtId="0" fontId="18" fillId="0" borderId="25" xfId="0" applyFont="1" applyBorder="1" applyAlignment="1">
      <alignment horizontal="right" vertical="center" wrapText="1"/>
    </xf>
    <xf numFmtId="164" fontId="20" fillId="0" borderId="56" xfId="0" applyNumberFormat="1" applyFont="1" applyFill="1" applyBorder="1" applyAlignment="1">
      <alignment horizontal="right" vertical="center" wrapText="1" indent="2"/>
    </xf>
    <xf numFmtId="0" fontId="18" fillId="0" borderId="23" xfId="0" applyFont="1" applyBorder="1" applyAlignment="1">
      <alignment horizontal="right" vertical="center" wrapText="1"/>
    </xf>
    <xf numFmtId="164" fontId="16" fillId="0" borderId="56" xfId="0" applyNumberFormat="1" applyFont="1" applyFill="1" applyBorder="1" applyAlignment="1">
      <alignment vertical="center" wrapText="1"/>
    </xf>
    <xf numFmtId="0" fontId="4" fillId="0" borderId="43" xfId="0" applyFont="1" applyFill="1" applyBorder="1" applyAlignment="1" quotePrefix="1">
      <alignment horizontal="right" vertical="center"/>
    </xf>
    <xf numFmtId="0" fontId="7" fillId="0" borderId="13" xfId="0" applyFont="1" applyBorder="1" applyAlignment="1">
      <alignment vertical="center"/>
    </xf>
    <xf numFmtId="0" fontId="4" fillId="0" borderId="55" xfId="0" applyFont="1" applyFill="1" applyBorder="1" applyAlignment="1" quotePrefix="1">
      <alignment horizontal="right" vertical="center"/>
    </xf>
    <xf numFmtId="0" fontId="7" fillId="0" borderId="2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" fillId="0" borderId="28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164" fontId="18" fillId="0" borderId="6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21" xfId="0" applyBorder="1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164" fontId="16" fillId="0" borderId="17" xfId="0" applyNumberFormat="1" applyFont="1" applyFill="1" applyBorder="1" applyAlignment="1">
      <alignment horizontal="right" vertical="center" wrapText="1" indent="2"/>
    </xf>
    <xf numFmtId="0" fontId="7" fillId="0" borderId="32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3" fontId="4" fillId="0" borderId="56" xfId="0" applyNumberFormat="1" applyFont="1" applyBorder="1" applyAlignment="1" applyProtection="1">
      <alignment horizontal="right" vertical="center" wrapText="1" indent="1"/>
      <protection locked="0"/>
    </xf>
    <xf numFmtId="0" fontId="7" fillId="0" borderId="16" xfId="0" applyFont="1" applyBorder="1" applyAlignment="1">
      <alignment vertical="center"/>
    </xf>
    <xf numFmtId="0" fontId="7" fillId="0" borderId="30" xfId="0" applyFont="1" applyBorder="1" applyAlignment="1">
      <alignment horizontal="center" vertical="center" wrapText="1"/>
    </xf>
    <xf numFmtId="164" fontId="19" fillId="0" borderId="56" xfId="0" applyNumberFormat="1" applyFont="1" applyFill="1" applyBorder="1" applyAlignment="1" applyProtection="1">
      <alignment vertical="center" wrapText="1"/>
      <protection/>
    </xf>
    <xf numFmtId="0" fontId="18" fillId="0" borderId="21" xfId="0" applyFont="1" applyBorder="1" applyAlignment="1">
      <alignment vertical="center" wrapText="1"/>
    </xf>
    <xf numFmtId="164" fontId="19" fillId="0" borderId="46" xfId="0" applyNumberFormat="1" applyFont="1" applyFill="1" applyBorder="1" applyAlignment="1">
      <alignment vertical="center" wrapText="1"/>
    </xf>
    <xf numFmtId="164" fontId="19" fillId="0" borderId="40" xfId="0" applyNumberFormat="1" applyFont="1" applyFill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0" fillId="0" borderId="39" xfId="0" applyFont="1" applyFill="1" applyBorder="1" applyAlignment="1">
      <alignment horizontal="left" vertical="center" wrapText="1" indent="1"/>
    </xf>
    <xf numFmtId="0" fontId="18" fillId="0" borderId="31" xfId="0" applyFont="1" applyBorder="1" applyAlignment="1">
      <alignment horizontal="center" vertical="center" wrapText="1"/>
    </xf>
    <xf numFmtId="0" fontId="18" fillId="0" borderId="24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164" fontId="16" fillId="0" borderId="48" xfId="0" applyNumberFormat="1" applyFont="1" applyFill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9" fillId="0" borderId="29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4" fillId="0" borderId="55" xfId="0" applyFont="1" applyFill="1" applyBorder="1" applyAlignment="1" applyProtection="1" quotePrefix="1">
      <alignment horizontal="center" vertical="center"/>
      <protection locked="0"/>
    </xf>
    <xf numFmtId="0" fontId="16" fillId="0" borderId="3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9" fillId="0" borderId="40" xfId="0" applyFont="1" applyBorder="1" applyAlignment="1">
      <alignment vertical="center" wrapText="1"/>
    </xf>
    <xf numFmtId="164" fontId="18" fillId="0" borderId="84" xfId="0" applyNumberFormat="1" applyFont="1" applyFill="1" applyBorder="1" applyAlignment="1" applyProtection="1">
      <alignment horizontal="right" vertical="center" wrapText="1" indent="2"/>
      <protection locked="0"/>
    </xf>
    <xf numFmtId="0" fontId="18" fillId="0" borderId="33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164" fontId="18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75" xfId="0" applyNumberFormat="1" applyFont="1" applyFill="1" applyBorder="1" applyAlignment="1" applyProtection="1">
      <alignment horizontal="right" vertical="center" wrapText="1" indent="2"/>
      <protection locked="0"/>
    </xf>
    <xf numFmtId="0" fontId="18" fillId="0" borderId="40" xfId="0" applyFont="1" applyBorder="1" applyAlignment="1">
      <alignment horizontal="center" vertical="center" wrapText="1"/>
    </xf>
    <xf numFmtId="0" fontId="18" fillId="0" borderId="28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0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7" fillId="0" borderId="88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90" xfId="0" applyFont="1" applyBorder="1" applyAlignment="1">
      <alignment vertical="center"/>
    </xf>
    <xf numFmtId="0" fontId="18" fillId="0" borderId="2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8" fillId="0" borderId="26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18" fillId="0" borderId="38" xfId="0" applyFont="1" applyBorder="1" applyAlignment="1">
      <alignment horizontal="center" vertical="center" wrapText="1"/>
    </xf>
    <xf numFmtId="0" fontId="16" fillId="0" borderId="40" xfId="0" applyFont="1" applyBorder="1" applyAlignment="1">
      <alignment vertical="center" wrapText="1"/>
    </xf>
    <xf numFmtId="0" fontId="18" fillId="0" borderId="88" xfId="0" applyFont="1" applyFill="1" applyBorder="1" applyAlignment="1">
      <alignment horizontal="center" vertical="center" wrapText="1"/>
    </xf>
    <xf numFmtId="0" fontId="18" fillId="0" borderId="91" xfId="0" applyFont="1" applyFill="1" applyBorder="1" applyAlignment="1">
      <alignment horizontal="center" vertical="center" wrapText="1"/>
    </xf>
    <xf numFmtId="0" fontId="16" fillId="0" borderId="91" xfId="0" applyFont="1" applyFill="1" applyBorder="1" applyAlignment="1">
      <alignment horizontal="left" vertical="center" wrapText="1" indent="1"/>
    </xf>
    <xf numFmtId="164" fontId="18" fillId="0" borderId="91" xfId="0" applyNumberFormat="1" applyFont="1" applyFill="1" applyBorder="1" applyAlignment="1">
      <alignment horizontal="right" vertical="center" wrapText="1" indent="2"/>
    </xf>
    <xf numFmtId="0" fontId="2" fillId="0" borderId="28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164" fontId="16" fillId="0" borderId="39" xfId="0" applyNumberFormat="1" applyFont="1" applyFill="1" applyBorder="1" applyAlignment="1">
      <alignment horizontal="right" vertical="center" wrapText="1" indent="2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164" fontId="20" fillId="0" borderId="75" xfId="0" applyNumberFormat="1" applyFont="1" applyFill="1" applyBorder="1" applyAlignment="1">
      <alignment horizontal="right" vertical="center" wrapText="1" indent="2"/>
    </xf>
    <xf numFmtId="0" fontId="18" fillId="0" borderId="29" xfId="0" applyFont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62" xfId="0" applyNumberFormat="1" applyFont="1" applyFill="1" applyBorder="1" applyAlignment="1">
      <alignment horizontal="center" vertical="center"/>
    </xf>
    <xf numFmtId="164" fontId="17" fillId="0" borderId="18" xfId="56" applyNumberFormat="1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right"/>
      <protection/>
    </xf>
    <xf numFmtId="0" fontId="18" fillId="0" borderId="91" xfId="56" applyFont="1" applyFill="1" applyBorder="1" applyAlignment="1" applyProtection="1">
      <alignment horizontal="left" vertical="center" wrapText="1"/>
      <protection/>
    </xf>
    <xf numFmtId="164" fontId="7" fillId="0" borderId="0" xfId="56" applyNumberFormat="1" applyFont="1" applyFill="1" applyBorder="1" applyAlignment="1" applyProtection="1">
      <alignment horizontal="center" vertical="center"/>
      <protection/>
    </xf>
    <xf numFmtId="0" fontId="7" fillId="0" borderId="0" xfId="56" applyFont="1" applyFill="1" applyAlignment="1">
      <alignment horizontal="center"/>
      <protection/>
    </xf>
    <xf numFmtId="164" fontId="8" fillId="0" borderId="92" xfId="0" applyNumberFormat="1" applyFont="1" applyFill="1" applyBorder="1" applyAlignment="1">
      <alignment horizontal="center" vertical="center" wrapText="1"/>
    </xf>
    <xf numFmtId="164" fontId="8" fillId="0" borderId="83" xfId="0" applyNumberFormat="1" applyFont="1" applyFill="1" applyBorder="1" applyAlignment="1">
      <alignment horizontal="center" vertical="center" wrapText="1"/>
    </xf>
    <xf numFmtId="164" fontId="8" fillId="0" borderId="93" xfId="0" applyNumberFormat="1" applyFont="1" applyFill="1" applyBorder="1" applyAlignment="1">
      <alignment horizontal="center" vertical="center" wrapText="1"/>
    </xf>
    <xf numFmtId="164" fontId="8" fillId="0" borderId="74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164" fontId="8" fillId="0" borderId="46" xfId="0" applyNumberFormat="1" applyFont="1" applyFill="1" applyBorder="1" applyAlignment="1">
      <alignment horizontal="left" vertical="center" wrapText="1" indent="2"/>
    </xf>
    <xf numFmtId="164" fontId="8" fillId="0" borderId="47" xfId="0" applyNumberFormat="1" applyFont="1" applyFill="1" applyBorder="1" applyAlignment="1">
      <alignment horizontal="left" vertical="center" wrapText="1" indent="2"/>
    </xf>
    <xf numFmtId="164" fontId="8" fillId="0" borderId="92" xfId="0" applyNumberFormat="1" applyFont="1" applyFill="1" applyBorder="1" applyAlignment="1">
      <alignment horizontal="center" vertical="center"/>
    </xf>
    <xf numFmtId="164" fontId="8" fillId="0" borderId="83" xfId="0" applyNumberFormat="1" applyFont="1" applyFill="1" applyBorder="1" applyAlignment="1">
      <alignment horizontal="center" vertical="center"/>
    </xf>
    <xf numFmtId="164" fontId="8" fillId="0" borderId="92" xfId="0" applyNumberFormat="1" applyFont="1" applyFill="1" applyBorder="1" applyAlignment="1">
      <alignment horizontal="center" vertical="center" wrapText="1"/>
    </xf>
    <xf numFmtId="164" fontId="8" fillId="0" borderId="83" xfId="0" applyNumberFormat="1" applyFont="1" applyFill="1" applyBorder="1" applyAlignment="1">
      <alignment horizontal="center" vertical="center" wrapText="1"/>
    </xf>
    <xf numFmtId="164" fontId="8" fillId="0" borderId="63" xfId="0" applyNumberFormat="1" applyFont="1" applyFill="1" applyBorder="1" applyAlignment="1">
      <alignment horizontal="center" vertical="center"/>
    </xf>
    <xf numFmtId="0" fontId="18" fillId="0" borderId="91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right"/>
    </xf>
    <xf numFmtId="0" fontId="8" fillId="0" borderId="46" xfId="0" applyFont="1" applyBorder="1" applyAlignment="1">
      <alignment horizontal="left" vertical="center" indent="2"/>
    </xf>
    <xf numFmtId="0" fontId="8" fillId="0" borderId="45" xfId="0" applyFont="1" applyBorder="1" applyAlignment="1">
      <alignment horizontal="left" vertical="center" indent="2"/>
    </xf>
    <xf numFmtId="0" fontId="18" fillId="0" borderId="12" xfId="0" applyFont="1" applyFill="1" applyBorder="1" applyAlignment="1" applyProtection="1">
      <alignment horizontal="right" indent="1"/>
      <protection locked="0"/>
    </xf>
    <xf numFmtId="0" fontId="18" fillId="0" borderId="13" xfId="0" applyFont="1" applyFill="1" applyBorder="1" applyAlignment="1" applyProtection="1">
      <alignment horizontal="right" indent="1"/>
      <protection locked="0"/>
    </xf>
    <xf numFmtId="0" fontId="18" fillId="0" borderId="25" xfId="0" applyFont="1" applyFill="1" applyBorder="1" applyAlignment="1" applyProtection="1">
      <alignment horizontal="right" indent="1"/>
      <protection locked="0"/>
    </xf>
    <xf numFmtId="0" fontId="18" fillId="0" borderId="26" xfId="0" applyFont="1" applyFill="1" applyBorder="1" applyAlignment="1" applyProtection="1">
      <alignment horizontal="right" indent="1"/>
      <protection locked="0"/>
    </xf>
    <xf numFmtId="49" fontId="7" fillId="0" borderId="0" xfId="0" applyNumberFormat="1" applyFont="1" applyFill="1" applyBorder="1" applyAlignment="1">
      <alignment horizontal="left" vertical="center"/>
    </xf>
    <xf numFmtId="0" fontId="16" fillId="0" borderId="39" xfId="0" applyFont="1" applyFill="1" applyBorder="1" applyAlignment="1">
      <alignment horizontal="right" indent="1"/>
    </xf>
    <xf numFmtId="0" fontId="16" fillId="0" borderId="40" xfId="0" applyFont="1" applyFill="1" applyBorder="1" applyAlignment="1">
      <alignment horizontal="right" indent="1"/>
    </xf>
    <xf numFmtId="0" fontId="8" fillId="0" borderId="42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88" xfId="0" applyFont="1" applyFill="1" applyBorder="1" applyAlignment="1">
      <alignment horizontal="center"/>
    </xf>
    <xf numFmtId="0" fontId="8" fillId="0" borderId="91" xfId="0" applyFont="1" applyFill="1" applyBorder="1" applyAlignment="1">
      <alignment horizontal="center"/>
    </xf>
    <xf numFmtId="0" fontId="8" fillId="0" borderId="77" xfId="0" applyFont="1" applyFill="1" applyBorder="1" applyAlignment="1">
      <alignment horizontal="center"/>
    </xf>
    <xf numFmtId="0" fontId="18" fillId="0" borderId="10" xfId="0" applyFont="1" applyFill="1" applyBorder="1" applyAlignment="1" applyProtection="1">
      <alignment horizontal="left" indent="1"/>
      <protection locked="0"/>
    </xf>
    <xf numFmtId="0" fontId="18" fillId="0" borderId="62" xfId="0" applyFont="1" applyFill="1" applyBorder="1" applyAlignment="1" applyProtection="1">
      <alignment horizontal="left" indent="1"/>
      <protection locked="0"/>
    </xf>
    <xf numFmtId="0" fontId="18" fillId="0" borderId="11" xfId="0" applyFont="1" applyFill="1" applyBorder="1" applyAlignment="1" applyProtection="1">
      <alignment horizontal="left" indent="1"/>
      <protection locked="0"/>
    </xf>
    <xf numFmtId="0" fontId="18" fillId="0" borderId="85" xfId="0" applyFont="1" applyFill="1" applyBorder="1" applyAlignment="1" applyProtection="1">
      <alignment horizontal="left" indent="1"/>
      <protection locked="0"/>
    </xf>
    <xf numFmtId="0" fontId="18" fillId="0" borderId="86" xfId="0" applyFont="1" applyFill="1" applyBorder="1" applyAlignment="1" applyProtection="1">
      <alignment horizontal="left" indent="1"/>
      <protection locked="0"/>
    </xf>
    <xf numFmtId="0" fontId="18" fillId="0" borderId="51" xfId="0" applyFont="1" applyFill="1" applyBorder="1" applyAlignment="1" applyProtection="1">
      <alignment horizontal="left" indent="1"/>
      <protection locked="0"/>
    </xf>
    <xf numFmtId="0" fontId="8" fillId="0" borderId="46" xfId="0" applyFont="1" applyFill="1" applyBorder="1" applyAlignment="1">
      <alignment horizontal="left" indent="1"/>
    </xf>
    <xf numFmtId="0" fontId="8" fillId="0" borderId="17" xfId="0" applyFont="1" applyFill="1" applyBorder="1" applyAlignment="1">
      <alignment horizontal="left" indent="1"/>
    </xf>
    <xf numFmtId="0" fontId="8" fillId="0" borderId="45" xfId="0" applyFont="1" applyFill="1" applyBorder="1" applyAlignment="1">
      <alignment horizontal="left" indent="1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0" fontId="18" fillId="0" borderId="91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18" fillId="0" borderId="91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84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6" fillId="0" borderId="93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6" fillId="0" borderId="89" xfId="0" applyFont="1" applyFill="1" applyBorder="1" applyAlignment="1">
      <alignment horizontal="center" vertical="center" wrapText="1"/>
    </xf>
    <xf numFmtId="0" fontId="16" fillId="0" borderId="90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16" fillId="0" borderId="93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7" fillId="0" borderId="56" xfId="57" applyFont="1" applyFill="1" applyBorder="1" applyAlignment="1" applyProtection="1">
      <alignment horizontal="left" vertical="center" indent="1"/>
      <protection/>
    </xf>
    <xf numFmtId="0" fontId="17" fillId="0" borderId="17" xfId="57" applyFont="1" applyFill="1" applyBorder="1" applyAlignment="1" applyProtection="1">
      <alignment horizontal="left" vertical="center" indent="1"/>
      <protection/>
    </xf>
    <xf numFmtId="0" fontId="17" fillId="0" borderId="47" xfId="57" applyFont="1" applyFill="1" applyBorder="1" applyAlignment="1" applyProtection="1">
      <alignment horizontal="left" vertical="center" indent="1"/>
      <protection/>
    </xf>
    <xf numFmtId="164" fontId="15" fillId="0" borderId="56" xfId="57" applyNumberFormat="1" applyFont="1" applyFill="1" applyBorder="1" applyAlignment="1" applyProtection="1">
      <alignment horizontal="center" vertical="center"/>
      <protection/>
    </xf>
    <xf numFmtId="164" fontId="15" fillId="0" borderId="17" xfId="57" applyNumberFormat="1" applyFont="1" applyFill="1" applyBorder="1" applyAlignment="1" applyProtection="1">
      <alignment horizontal="center" vertical="center"/>
      <protection/>
    </xf>
    <xf numFmtId="164" fontId="15" fillId="0" borderId="47" xfId="57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/>
      <protection locked="0"/>
    </xf>
    <xf numFmtId="0" fontId="4" fillId="0" borderId="4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3">
    <dxf>
      <font>
        <color indexed="13"/>
      </font>
    </dxf>
    <dxf>
      <font>
        <color indexed="13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8"/>
  <sheetViews>
    <sheetView zoomScalePageLayoutView="0" workbookViewId="0" topLeftCell="A22">
      <selection activeCell="G15" sqref="G1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412</v>
      </c>
    </row>
    <row r="4" ht="15.75">
      <c r="A4" s="604" t="s">
        <v>479</v>
      </c>
    </row>
    <row r="5" ht="12.75">
      <c r="A5" s="589"/>
    </row>
    <row r="6" spans="1:2" ht="12.75">
      <c r="A6" s="682" t="s">
        <v>595</v>
      </c>
      <c r="B6" s="682" t="s">
        <v>596</v>
      </c>
    </row>
    <row r="7" spans="1:2" ht="12.75">
      <c r="A7" s="682" t="s">
        <v>413</v>
      </c>
      <c r="B7" s="682" t="s">
        <v>597</v>
      </c>
    </row>
    <row r="8" spans="1:2" ht="12.75">
      <c r="A8" s="682" t="s">
        <v>414</v>
      </c>
      <c r="B8" s="682" t="s">
        <v>598</v>
      </c>
    </row>
    <row r="9" spans="1:2" ht="12.75">
      <c r="A9" s="682"/>
      <c r="B9" s="682"/>
    </row>
    <row r="10" spans="1:2" ht="15.75">
      <c r="A10" s="407" t="s">
        <v>480</v>
      </c>
      <c r="B10" s="682"/>
    </row>
    <row r="11" spans="1:2" ht="12.75">
      <c r="A11" s="682"/>
      <c r="B11" s="682"/>
    </row>
    <row r="12" spans="1:2" ht="12.75">
      <c r="A12" s="682" t="s">
        <v>599</v>
      </c>
      <c r="B12" s="682" t="s">
        <v>600</v>
      </c>
    </row>
    <row r="13" spans="1:2" ht="12.75">
      <c r="A13" s="682" t="s">
        <v>415</v>
      </c>
      <c r="B13" s="682" t="s">
        <v>601</v>
      </c>
    </row>
    <row r="14" spans="1:2" ht="12.75">
      <c r="A14" s="682" t="s">
        <v>416</v>
      </c>
      <c r="B14" s="682" t="s">
        <v>602</v>
      </c>
    </row>
    <row r="15" spans="1:2" ht="12.75">
      <c r="A15" s="682"/>
      <c r="B15" s="682"/>
    </row>
    <row r="16" spans="1:2" ht="15.75">
      <c r="A16" s="407" t="s">
        <v>481</v>
      </c>
      <c r="B16" s="682"/>
    </row>
    <row r="17" spans="1:2" ht="12.75">
      <c r="A17" s="682"/>
      <c r="B17" s="682"/>
    </row>
    <row r="18" spans="1:2" ht="12.75">
      <c r="A18" s="682" t="s">
        <v>603</v>
      </c>
      <c r="B18" s="682" t="s">
        <v>604</v>
      </c>
    </row>
    <row r="19" spans="1:2" ht="12.75">
      <c r="A19" s="682" t="s">
        <v>417</v>
      </c>
      <c r="B19" s="682" t="s">
        <v>605</v>
      </c>
    </row>
    <row r="20" spans="1:2" ht="12.75">
      <c r="A20" s="682" t="s">
        <v>418</v>
      </c>
      <c r="B20" s="682" t="s">
        <v>606</v>
      </c>
    </row>
    <row r="21" spans="1:2" ht="12.75">
      <c r="A21" s="682"/>
      <c r="B21" s="682"/>
    </row>
    <row r="22" spans="1:2" ht="15.75">
      <c r="A22" s="407" t="s">
        <v>482</v>
      </c>
      <c r="B22" s="682"/>
    </row>
    <row r="23" spans="1:2" ht="12.75">
      <c r="A23" s="683"/>
      <c r="B23" s="682"/>
    </row>
    <row r="24" spans="1:2" ht="12.75">
      <c r="A24" s="682" t="s">
        <v>607</v>
      </c>
      <c r="B24" s="682" t="s">
        <v>610</v>
      </c>
    </row>
    <row r="25" spans="1:2" ht="12.75">
      <c r="A25" s="682" t="s">
        <v>419</v>
      </c>
      <c r="B25" s="682" t="s">
        <v>611</v>
      </c>
    </row>
    <row r="26" spans="1:2" ht="12.75">
      <c r="A26" s="682" t="s">
        <v>420</v>
      </c>
      <c r="B26" s="682" t="s">
        <v>612</v>
      </c>
    </row>
    <row r="27" spans="1:2" ht="12.75">
      <c r="A27" s="682"/>
      <c r="B27" s="682"/>
    </row>
    <row r="28" spans="1:2" ht="15.75">
      <c r="A28" s="407" t="s">
        <v>483</v>
      </c>
      <c r="B28" s="682"/>
    </row>
    <row r="29" spans="1:2" ht="12.75">
      <c r="A29" s="682"/>
      <c r="B29" s="682"/>
    </row>
    <row r="30" spans="1:2" ht="12.75">
      <c r="A30" s="682" t="s">
        <v>608</v>
      </c>
      <c r="B30" s="682" t="s">
        <v>613</v>
      </c>
    </row>
    <row r="31" spans="1:2" ht="12.75">
      <c r="A31" s="682" t="s">
        <v>421</v>
      </c>
      <c r="B31" s="682" t="s">
        <v>614</v>
      </c>
    </row>
    <row r="32" spans="1:2" ht="12.75">
      <c r="A32" s="682" t="s">
        <v>422</v>
      </c>
      <c r="B32" s="682" t="s">
        <v>615</v>
      </c>
    </row>
    <row r="33" spans="1:2" ht="12.75">
      <c r="A33" s="682"/>
      <c r="B33" s="682"/>
    </row>
    <row r="34" spans="1:2" ht="15.75">
      <c r="A34" s="407" t="s">
        <v>484</v>
      </c>
      <c r="B34" s="682"/>
    </row>
    <row r="35" spans="1:2" ht="12.75">
      <c r="A35" s="682"/>
      <c r="B35" s="682"/>
    </row>
    <row r="36" spans="1:2" ht="12.75">
      <c r="A36" s="682" t="s">
        <v>609</v>
      </c>
      <c r="B36" s="682" t="s">
        <v>616</v>
      </c>
    </row>
    <row r="37" spans="1:2" ht="12.75">
      <c r="A37" s="682" t="s">
        <v>423</v>
      </c>
      <c r="B37" s="682" t="s">
        <v>617</v>
      </c>
    </row>
    <row r="38" spans="1:2" ht="12.75">
      <c r="A38" s="682" t="s">
        <v>424</v>
      </c>
      <c r="B38" s="682" t="s">
        <v>618</v>
      </c>
    </row>
  </sheetData>
  <sheetProtection sheet="1" objects="1" scenarios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60.625" style="270" customWidth="1"/>
    <col min="2" max="2" width="15.625" style="269" customWidth="1"/>
    <col min="3" max="3" width="16.375" style="269" customWidth="1"/>
    <col min="4" max="4" width="18.00390625" style="269" customWidth="1"/>
    <col min="5" max="5" width="16.625" style="269" customWidth="1"/>
    <col min="6" max="6" width="18.875" style="269" customWidth="1"/>
    <col min="7" max="8" width="12.875" style="269" customWidth="1"/>
    <col min="9" max="9" width="13.875" style="269" customWidth="1"/>
    <col min="10" max="16384" width="9.375" style="269" customWidth="1"/>
  </cols>
  <sheetData>
    <row r="1" ht="23.25" customHeight="1" thickBot="1">
      <c r="F1" s="312" t="s">
        <v>89</v>
      </c>
    </row>
    <row r="2" spans="1:6" s="277" customFormat="1" ht="48.75" customHeight="1" thickBot="1">
      <c r="A2" s="275" t="s">
        <v>99</v>
      </c>
      <c r="B2" s="276" t="s">
        <v>97</v>
      </c>
      <c r="C2" s="276" t="s">
        <v>98</v>
      </c>
      <c r="D2" s="276" t="s">
        <v>684</v>
      </c>
      <c r="E2" s="276" t="s">
        <v>682</v>
      </c>
      <c r="F2" s="298" t="s">
        <v>691</v>
      </c>
    </row>
    <row r="3" spans="1:6" s="302" customFormat="1" ht="15" customHeight="1" thickBot="1">
      <c r="A3" s="299">
        <v>1</v>
      </c>
      <c r="B3" s="300">
        <v>2</v>
      </c>
      <c r="C3" s="300">
        <v>3</v>
      </c>
      <c r="D3" s="300">
        <v>4</v>
      </c>
      <c r="E3" s="300">
        <v>5</v>
      </c>
      <c r="F3" s="301">
        <v>6</v>
      </c>
    </row>
    <row r="4" spans="1:6" ht="15.75" customHeight="1">
      <c r="A4" s="313" t="s">
        <v>630</v>
      </c>
      <c r="B4" s="314"/>
      <c r="C4" s="315"/>
      <c r="D4" s="314"/>
      <c r="E4" s="314"/>
      <c r="F4" s="316">
        <f aca="true" t="shared" si="0" ref="F4:F22">B4-D4-E4</f>
        <v>0</v>
      </c>
    </row>
    <row r="5" spans="1:6" ht="15.75" customHeight="1">
      <c r="A5" s="313"/>
      <c r="B5" s="314"/>
      <c r="C5" s="315"/>
      <c r="D5" s="314"/>
      <c r="E5" s="314"/>
      <c r="F5" s="316">
        <f t="shared" si="0"/>
        <v>0</v>
      </c>
    </row>
    <row r="6" spans="1:6" ht="15.75" customHeight="1">
      <c r="A6" s="313"/>
      <c r="B6" s="314"/>
      <c r="C6" s="315"/>
      <c r="D6" s="314"/>
      <c r="E6" s="314"/>
      <c r="F6" s="316">
        <f t="shared" si="0"/>
        <v>0</v>
      </c>
    </row>
    <row r="7" spans="1:6" ht="15.75" customHeight="1">
      <c r="A7" s="313"/>
      <c r="B7" s="314"/>
      <c r="C7" s="315"/>
      <c r="D7" s="314"/>
      <c r="E7" s="314"/>
      <c r="F7" s="316">
        <f t="shared" si="0"/>
        <v>0</v>
      </c>
    </row>
    <row r="8" spans="1:6" ht="15.75" customHeight="1">
      <c r="A8" s="313"/>
      <c r="B8" s="314"/>
      <c r="C8" s="315"/>
      <c r="D8" s="314"/>
      <c r="E8" s="314"/>
      <c r="F8" s="316">
        <f t="shared" si="0"/>
        <v>0</v>
      </c>
    </row>
    <row r="9" spans="1:6" ht="15.75" customHeight="1">
      <c r="A9" s="313"/>
      <c r="B9" s="314"/>
      <c r="C9" s="315"/>
      <c r="D9" s="314"/>
      <c r="E9" s="314"/>
      <c r="F9" s="316">
        <f t="shared" si="0"/>
        <v>0</v>
      </c>
    </row>
    <row r="10" spans="1:6" ht="15.75" customHeight="1">
      <c r="A10" s="313"/>
      <c r="B10" s="314"/>
      <c r="C10" s="315"/>
      <c r="D10" s="314"/>
      <c r="E10" s="314"/>
      <c r="F10" s="316">
        <f t="shared" si="0"/>
        <v>0</v>
      </c>
    </row>
    <row r="11" spans="1:6" ht="15.75" customHeight="1">
      <c r="A11" s="313"/>
      <c r="B11" s="314"/>
      <c r="C11" s="315"/>
      <c r="D11" s="314"/>
      <c r="E11" s="314"/>
      <c r="F11" s="316">
        <f t="shared" si="0"/>
        <v>0</v>
      </c>
    </row>
    <row r="12" spans="1:6" ht="15.75" customHeight="1">
      <c r="A12" s="313"/>
      <c r="B12" s="314"/>
      <c r="C12" s="315"/>
      <c r="D12" s="314"/>
      <c r="E12" s="314"/>
      <c r="F12" s="316">
        <f t="shared" si="0"/>
        <v>0</v>
      </c>
    </row>
    <row r="13" spans="1:6" ht="15.75" customHeight="1">
      <c r="A13" s="313"/>
      <c r="B13" s="314"/>
      <c r="C13" s="315"/>
      <c r="D13" s="314"/>
      <c r="E13" s="314"/>
      <c r="F13" s="316">
        <f t="shared" si="0"/>
        <v>0</v>
      </c>
    </row>
    <row r="14" spans="1:6" ht="15.75" customHeight="1">
      <c r="A14" s="313"/>
      <c r="B14" s="314"/>
      <c r="C14" s="315"/>
      <c r="D14" s="314"/>
      <c r="E14" s="314"/>
      <c r="F14" s="316">
        <f t="shared" si="0"/>
        <v>0</v>
      </c>
    </row>
    <row r="15" spans="1:6" ht="15.75" customHeight="1">
      <c r="A15" s="313"/>
      <c r="B15" s="314"/>
      <c r="C15" s="315"/>
      <c r="D15" s="314"/>
      <c r="E15" s="314"/>
      <c r="F15" s="316">
        <f t="shared" si="0"/>
        <v>0</v>
      </c>
    </row>
    <row r="16" spans="1:6" ht="15.75" customHeight="1">
      <c r="A16" s="313"/>
      <c r="B16" s="314"/>
      <c r="C16" s="315"/>
      <c r="D16" s="314"/>
      <c r="E16" s="314"/>
      <c r="F16" s="316">
        <f t="shared" si="0"/>
        <v>0</v>
      </c>
    </row>
    <row r="17" spans="1:6" ht="15.75" customHeight="1">
      <c r="A17" s="313"/>
      <c r="B17" s="314"/>
      <c r="C17" s="315"/>
      <c r="D17" s="314"/>
      <c r="E17" s="314"/>
      <c r="F17" s="316">
        <f t="shared" si="0"/>
        <v>0</v>
      </c>
    </row>
    <row r="18" spans="1:6" ht="15.75" customHeight="1">
      <c r="A18" s="313"/>
      <c r="B18" s="314"/>
      <c r="C18" s="315"/>
      <c r="D18" s="314"/>
      <c r="E18" s="314"/>
      <c r="F18" s="316">
        <f t="shared" si="0"/>
        <v>0</v>
      </c>
    </row>
    <row r="19" spans="1:6" ht="15.75" customHeight="1">
      <c r="A19" s="313"/>
      <c r="B19" s="314"/>
      <c r="C19" s="315"/>
      <c r="D19" s="314"/>
      <c r="E19" s="314"/>
      <c r="F19" s="316">
        <f t="shared" si="0"/>
        <v>0</v>
      </c>
    </row>
    <row r="20" spans="1:6" ht="15.75" customHeight="1">
      <c r="A20" s="313"/>
      <c r="B20" s="314"/>
      <c r="C20" s="315"/>
      <c r="D20" s="314"/>
      <c r="E20" s="314"/>
      <c r="F20" s="316">
        <f t="shared" si="0"/>
        <v>0</v>
      </c>
    </row>
    <row r="21" spans="1:6" ht="15.75" customHeight="1">
      <c r="A21" s="313"/>
      <c r="B21" s="314"/>
      <c r="C21" s="315"/>
      <c r="D21" s="314"/>
      <c r="E21" s="314"/>
      <c r="F21" s="316">
        <f t="shared" si="0"/>
        <v>0</v>
      </c>
    </row>
    <row r="22" spans="1:6" ht="15.75" customHeight="1" thickBot="1">
      <c r="A22" s="317"/>
      <c r="B22" s="318"/>
      <c r="C22" s="318"/>
      <c r="D22" s="318"/>
      <c r="E22" s="318"/>
      <c r="F22" s="319">
        <f t="shared" si="0"/>
        <v>0</v>
      </c>
    </row>
    <row r="23" spans="1:6" s="311" customFormat="1" ht="18" customHeight="1" thickBot="1">
      <c r="A23" s="93" t="s">
        <v>95</v>
      </c>
      <c r="B23" s="320">
        <f>SUM(B4:B22)</f>
        <v>0</v>
      </c>
      <c r="C23" s="530"/>
      <c r="D23" s="320">
        <f>SUM(D4:D22)</f>
        <v>0</v>
      </c>
      <c r="E23" s="320">
        <f>SUM(E4:E22)</f>
        <v>0</v>
      </c>
      <c r="F23" s="321">
        <f>SUM(F4:F22)</f>
        <v>0</v>
      </c>
    </row>
  </sheetData>
  <sheetProtection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 CE,Félkövér"&amp;12Felújítási kiadások
előirányzata célonként&amp;14 &amp;R&amp;"Times New Roman CE,Félkövér dőlt"&amp;12 &amp;11 6.számú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0">
      <selection activeCell="D36" sqref="D36"/>
    </sheetView>
  </sheetViews>
  <sheetFormatPr defaultColWidth="9.00390625" defaultRowHeight="12.75"/>
  <cols>
    <col min="1" max="1" width="61.50390625" style="14" customWidth="1"/>
    <col min="2" max="2" width="30.50390625" style="15" customWidth="1"/>
    <col min="3" max="3" width="20.00390625" style="15" customWidth="1"/>
    <col min="4" max="4" width="19.00390625" style="15" customWidth="1"/>
    <col min="5" max="16384" width="9.375" style="15" customWidth="1"/>
  </cols>
  <sheetData>
    <row r="1" spans="1:2" s="269" customFormat="1" ht="24" customHeight="1" thickBot="1">
      <c r="A1" s="322"/>
      <c r="B1" s="312" t="s">
        <v>89</v>
      </c>
    </row>
    <row r="2" spans="1:4" s="324" customFormat="1" ht="22.5" customHeight="1" thickBot="1">
      <c r="A2" s="323" t="s">
        <v>100</v>
      </c>
      <c r="B2" s="747" t="s">
        <v>101</v>
      </c>
      <c r="C2" s="748" t="s">
        <v>710</v>
      </c>
      <c r="D2" s="203" t="s">
        <v>711</v>
      </c>
    </row>
    <row r="3" spans="1:4" ht="15.75" customHeight="1">
      <c r="A3" s="561" t="s">
        <v>687</v>
      </c>
      <c r="B3" s="749">
        <v>828</v>
      </c>
      <c r="C3" s="750"/>
      <c r="D3" s="751">
        <v>828</v>
      </c>
    </row>
    <row r="4" spans="1:4" ht="15.75" customHeight="1">
      <c r="A4" s="325" t="s">
        <v>712</v>
      </c>
      <c r="B4" s="752">
        <v>30754</v>
      </c>
      <c r="C4" s="753">
        <v>352</v>
      </c>
      <c r="D4" s="754">
        <v>31106</v>
      </c>
    </row>
    <row r="5" spans="1:4" ht="15.75" customHeight="1">
      <c r="A5" s="325" t="s">
        <v>651</v>
      </c>
      <c r="B5" s="752">
        <v>209</v>
      </c>
      <c r="C5" s="753"/>
      <c r="D5" s="754">
        <v>209</v>
      </c>
    </row>
    <row r="6" spans="1:4" ht="15.75" customHeight="1">
      <c r="A6" s="325" t="s">
        <v>102</v>
      </c>
      <c r="B6" s="752">
        <v>9456</v>
      </c>
      <c r="C6" s="753">
        <v>30</v>
      </c>
      <c r="D6" s="754">
        <v>9486</v>
      </c>
    </row>
    <row r="7" spans="1:4" ht="15.75" customHeight="1">
      <c r="A7" s="325" t="s">
        <v>103</v>
      </c>
      <c r="B7" s="752">
        <v>1231</v>
      </c>
      <c r="C7" s="753"/>
      <c r="D7" s="754">
        <v>1231</v>
      </c>
    </row>
    <row r="8" spans="1:4" ht="15.75" customHeight="1">
      <c r="A8" s="325" t="s">
        <v>104</v>
      </c>
      <c r="B8" s="752">
        <v>6985</v>
      </c>
      <c r="C8" s="753"/>
      <c r="D8" s="754">
        <v>6985</v>
      </c>
    </row>
    <row r="9" spans="1:4" ht="15.75" customHeight="1">
      <c r="A9" s="325" t="s">
        <v>105</v>
      </c>
      <c r="B9" s="752">
        <v>404</v>
      </c>
      <c r="C9" s="753"/>
      <c r="D9" s="754">
        <v>404</v>
      </c>
    </row>
    <row r="10" spans="1:4" ht="15.75" customHeight="1">
      <c r="A10" s="325" t="s">
        <v>689</v>
      </c>
      <c r="B10" s="752">
        <v>2921</v>
      </c>
      <c r="C10" s="753">
        <v>-277</v>
      </c>
      <c r="D10" s="754">
        <v>2644</v>
      </c>
    </row>
    <row r="11" spans="1:4" ht="15.75" customHeight="1">
      <c r="A11" s="325" t="s">
        <v>658</v>
      </c>
      <c r="B11" s="752">
        <v>3892</v>
      </c>
      <c r="C11" s="753"/>
      <c r="D11" s="754">
        <v>3892</v>
      </c>
    </row>
    <row r="12" spans="1:4" ht="15.75" customHeight="1">
      <c r="A12" s="325" t="s">
        <v>106</v>
      </c>
      <c r="B12" s="752">
        <v>52707</v>
      </c>
      <c r="C12" s="753"/>
      <c r="D12" s="754">
        <v>52707</v>
      </c>
    </row>
    <row r="13" spans="1:4" ht="15.75" customHeight="1">
      <c r="A13" s="325" t="s">
        <v>685</v>
      </c>
      <c r="B13" s="752">
        <v>100</v>
      </c>
      <c r="C13" s="753"/>
      <c r="D13" s="754">
        <v>100</v>
      </c>
    </row>
    <row r="14" spans="1:4" ht="15.75" customHeight="1" hidden="1">
      <c r="A14" s="325" t="s">
        <v>713</v>
      </c>
      <c r="B14" s="752"/>
      <c r="C14" s="753">
        <v>112</v>
      </c>
      <c r="D14" s="754">
        <v>112</v>
      </c>
    </row>
    <row r="15" spans="1:4" ht="15.75" customHeight="1" hidden="1">
      <c r="A15" s="325" t="s">
        <v>714</v>
      </c>
      <c r="B15" s="752"/>
      <c r="C15" s="753"/>
      <c r="D15" s="754"/>
    </row>
    <row r="16" spans="1:4" ht="15.75" customHeight="1">
      <c r="A16" s="325" t="s">
        <v>713</v>
      </c>
      <c r="B16" s="752"/>
      <c r="C16" s="753">
        <v>112</v>
      </c>
      <c r="D16" s="754">
        <v>112</v>
      </c>
    </row>
    <row r="17" spans="1:4" ht="15.75" customHeight="1">
      <c r="A17" s="325" t="s">
        <v>715</v>
      </c>
      <c r="B17" s="752">
        <v>400</v>
      </c>
      <c r="C17" s="753"/>
      <c r="D17" s="754">
        <v>400</v>
      </c>
    </row>
    <row r="18" spans="1:4" ht="15.75" customHeight="1">
      <c r="A18" s="325" t="s">
        <v>391</v>
      </c>
      <c r="B18" s="752">
        <v>4346</v>
      </c>
      <c r="C18" s="753"/>
      <c r="D18" s="754">
        <v>4346</v>
      </c>
    </row>
    <row r="19" spans="1:4" ht="15.75" customHeight="1">
      <c r="A19" s="325" t="s">
        <v>392</v>
      </c>
      <c r="B19" s="752">
        <v>96</v>
      </c>
      <c r="C19" s="753"/>
      <c r="D19" s="754">
        <v>96</v>
      </c>
    </row>
    <row r="20" spans="1:4" ht="15.75" customHeight="1">
      <c r="A20" s="325" t="s">
        <v>656</v>
      </c>
      <c r="B20" s="752">
        <v>300</v>
      </c>
      <c r="C20" s="753"/>
      <c r="D20" s="754">
        <v>300</v>
      </c>
    </row>
    <row r="21" spans="1:4" ht="15.75" customHeight="1">
      <c r="A21" s="325" t="s">
        <v>393</v>
      </c>
      <c r="B21" s="752">
        <v>10572</v>
      </c>
      <c r="C21" s="753"/>
      <c r="D21" s="754">
        <v>10572</v>
      </c>
    </row>
    <row r="22" spans="1:4" ht="15.75" customHeight="1">
      <c r="A22" s="325" t="s">
        <v>716</v>
      </c>
      <c r="B22" s="752"/>
      <c r="C22" s="753"/>
      <c r="D22" s="754"/>
    </row>
    <row r="23" spans="1:4" ht="15.75" customHeight="1">
      <c r="A23" s="325" t="s">
        <v>686</v>
      </c>
      <c r="B23" s="752">
        <v>174</v>
      </c>
      <c r="C23" s="753"/>
      <c r="D23" s="754">
        <v>174</v>
      </c>
    </row>
    <row r="24" spans="1:4" ht="15.75" customHeight="1">
      <c r="A24" s="325" t="s">
        <v>181</v>
      </c>
      <c r="B24" s="752">
        <v>5781</v>
      </c>
      <c r="C24" s="753"/>
      <c r="D24" s="754">
        <v>5781</v>
      </c>
    </row>
    <row r="25" spans="1:4" ht="15.75" customHeight="1">
      <c r="A25" s="325" t="s">
        <v>649</v>
      </c>
      <c r="B25" s="752">
        <v>4958</v>
      </c>
      <c r="C25" s="753"/>
      <c r="D25" s="754">
        <v>4958</v>
      </c>
    </row>
    <row r="26" spans="1:4" ht="15.75" customHeight="1">
      <c r="A26" s="326" t="s">
        <v>650</v>
      </c>
      <c r="B26" s="752">
        <v>12552</v>
      </c>
      <c r="C26" s="753">
        <v>126</v>
      </c>
      <c r="D26" s="754">
        <v>12678</v>
      </c>
    </row>
    <row r="27" spans="1:4" ht="15.75" customHeight="1">
      <c r="A27" s="327" t="s">
        <v>688</v>
      </c>
      <c r="B27" s="752">
        <v>6341</v>
      </c>
      <c r="C27" s="753"/>
      <c r="D27" s="754">
        <v>6341</v>
      </c>
    </row>
    <row r="28" spans="1:4" ht="15.75" customHeight="1">
      <c r="A28" s="327" t="s">
        <v>652</v>
      </c>
      <c r="B28" s="752">
        <v>17537</v>
      </c>
      <c r="C28" s="753"/>
      <c r="D28" s="754">
        <v>17537</v>
      </c>
    </row>
    <row r="29" spans="1:4" ht="15.75" customHeight="1">
      <c r="A29" s="327" t="s">
        <v>653</v>
      </c>
      <c r="B29" s="752">
        <v>283</v>
      </c>
      <c r="C29" s="753"/>
      <c r="D29" s="754">
        <v>283</v>
      </c>
    </row>
    <row r="30" spans="1:4" ht="15.75" customHeight="1">
      <c r="A30" s="327" t="s">
        <v>654</v>
      </c>
      <c r="B30" s="752">
        <v>725</v>
      </c>
      <c r="C30" s="753"/>
      <c r="D30" s="754">
        <v>725</v>
      </c>
    </row>
    <row r="31" spans="1:4" ht="15.75" customHeight="1">
      <c r="A31" s="562" t="s">
        <v>655</v>
      </c>
      <c r="B31" s="752">
        <v>3457</v>
      </c>
      <c r="C31" s="753"/>
      <c r="D31" s="754">
        <v>3457</v>
      </c>
    </row>
    <row r="32" spans="1:4" ht="15.75" customHeight="1">
      <c r="A32" s="327" t="s">
        <v>657</v>
      </c>
      <c r="B32" s="752">
        <v>470</v>
      </c>
      <c r="C32" s="753"/>
      <c r="D32" s="754">
        <v>470</v>
      </c>
    </row>
    <row r="33" spans="1:4" ht="15.75" customHeight="1">
      <c r="A33" s="327" t="s">
        <v>717</v>
      </c>
      <c r="B33" s="752">
        <v>25892</v>
      </c>
      <c r="C33" s="753">
        <v>1695</v>
      </c>
      <c r="D33" s="754">
        <v>27587</v>
      </c>
    </row>
    <row r="34" spans="1:4" ht="18" customHeight="1" thickBot="1">
      <c r="A34" s="755" t="s">
        <v>75</v>
      </c>
      <c r="B34" s="756"/>
      <c r="C34" s="757"/>
      <c r="D34" s="758"/>
    </row>
    <row r="35" spans="1:4" ht="13.5" thickBot="1">
      <c r="A35" s="209" t="s">
        <v>95</v>
      </c>
      <c r="B35" s="759" t="s">
        <v>737</v>
      </c>
      <c r="C35" s="759">
        <v>2038</v>
      </c>
      <c r="D35" s="531">
        <v>205409</v>
      </c>
    </row>
  </sheetData>
  <sheetProtection/>
  <printOptions horizontalCentered="1"/>
  <pageMargins left="0.7874015748031497" right="0.7874015748031497" top="1.4173228346456694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Domaháza Község Önkormányzata kiadási előirányzatai
feladatonként&amp;14
&amp;R&amp;"Times New Roman CE,Félkövér dőlt"&amp;11 7.számú melléklet&amp;"Times New Roman CE,Dőlt"&amp;12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6.875" style="270" customWidth="1"/>
    <col min="2" max="2" width="49.625" style="269" customWidth="1"/>
    <col min="3" max="9" width="12.875" style="269" customWidth="1"/>
    <col min="10" max="10" width="13.875" style="269" customWidth="1"/>
    <col min="11" max="16384" width="9.375" style="269" customWidth="1"/>
  </cols>
  <sheetData>
    <row r="1" ht="33.75" customHeight="1" thickBot="1">
      <c r="J1" s="329" t="s">
        <v>89</v>
      </c>
    </row>
    <row r="2" spans="1:10" s="330" customFormat="1" ht="26.25" customHeight="1">
      <c r="A2" s="1035" t="s">
        <v>108</v>
      </c>
      <c r="B2" s="1033" t="s">
        <v>174</v>
      </c>
      <c r="C2" s="1035" t="s">
        <v>175</v>
      </c>
      <c r="D2" s="1035" t="s">
        <v>718</v>
      </c>
      <c r="E2" s="1013" t="s">
        <v>107</v>
      </c>
      <c r="F2" s="1014"/>
      <c r="G2" s="1014"/>
      <c r="H2" s="1037"/>
      <c r="I2" s="1033" t="s">
        <v>39</v>
      </c>
      <c r="J2" s="1033"/>
    </row>
    <row r="3" spans="1:10" s="334" customFormat="1" ht="32.25" customHeight="1" thickBot="1">
      <c r="A3" s="1036"/>
      <c r="B3" s="1034"/>
      <c r="C3" s="1034"/>
      <c r="D3" s="1036"/>
      <c r="E3" s="331" t="s">
        <v>439</v>
      </c>
      <c r="F3" s="332" t="s">
        <v>529</v>
      </c>
      <c r="G3" s="332" t="s">
        <v>719</v>
      </c>
      <c r="H3" s="333" t="s">
        <v>720</v>
      </c>
      <c r="I3" s="1034"/>
      <c r="J3" s="1034"/>
    </row>
    <row r="4" spans="1:10" s="340" customFormat="1" ht="12.75" customHeight="1" thickBot="1">
      <c r="A4" s="335">
        <v>1</v>
      </c>
      <c r="B4" s="336">
        <v>2</v>
      </c>
      <c r="C4" s="337">
        <v>3</v>
      </c>
      <c r="D4" s="336">
        <v>4</v>
      </c>
      <c r="E4" s="335">
        <v>5</v>
      </c>
      <c r="F4" s="337">
        <v>6</v>
      </c>
      <c r="G4" s="337">
        <v>7</v>
      </c>
      <c r="H4" s="338">
        <v>8</v>
      </c>
      <c r="I4" s="339" t="s">
        <v>176</v>
      </c>
      <c r="J4" s="339"/>
    </row>
    <row r="5" spans="1:10" ht="19.5" customHeight="1" thickBot="1">
      <c r="A5" s="341" t="s">
        <v>3</v>
      </c>
      <c r="B5" s="342" t="s">
        <v>109</v>
      </c>
      <c r="C5" s="343"/>
      <c r="D5" s="344">
        <f>SUM(D6:D7)</f>
        <v>7071</v>
      </c>
      <c r="E5" s="345">
        <f>SUM(E6:E7)</f>
        <v>6337</v>
      </c>
      <c r="F5" s="346">
        <f>SUM(F6:F7)</f>
        <v>0</v>
      </c>
      <c r="G5" s="346">
        <f>SUM(G6:G7)</f>
        <v>0</v>
      </c>
      <c r="H5" s="347">
        <f>SUM(H6:H7)</f>
        <v>0</v>
      </c>
      <c r="I5" s="348">
        <f aca="true" t="shared" si="0" ref="I5:I16">SUM(D5:H5)</f>
        <v>13408</v>
      </c>
      <c r="J5" s="348"/>
    </row>
    <row r="6" spans="1:10" ht="19.5" customHeight="1">
      <c r="A6" s="349" t="s">
        <v>4</v>
      </c>
      <c r="B6" s="350" t="s">
        <v>669</v>
      </c>
      <c r="C6" s="351">
        <v>2008</v>
      </c>
      <c r="D6" s="352">
        <v>4282</v>
      </c>
      <c r="E6" s="353">
        <v>5718</v>
      </c>
      <c r="F6" s="168"/>
      <c r="G6" s="168"/>
      <c r="H6" s="115"/>
      <c r="I6" s="354">
        <f t="shared" si="0"/>
        <v>10000</v>
      </c>
      <c r="J6" s="354"/>
    </row>
    <row r="7" spans="1:10" ht="19.5" customHeight="1" thickBot="1">
      <c r="A7" s="349" t="s">
        <v>5</v>
      </c>
      <c r="B7" s="350" t="s">
        <v>670</v>
      </c>
      <c r="C7" s="351">
        <v>2008</v>
      </c>
      <c r="D7" s="352">
        <v>2789</v>
      </c>
      <c r="E7" s="353">
        <v>619</v>
      </c>
      <c r="F7" s="168"/>
      <c r="G7" s="168"/>
      <c r="H7" s="115"/>
      <c r="I7" s="354">
        <f t="shared" si="0"/>
        <v>3408</v>
      </c>
      <c r="J7" s="354"/>
    </row>
    <row r="8" spans="1:10" ht="25.5" customHeight="1" thickBot="1">
      <c r="A8" s="341" t="s">
        <v>6</v>
      </c>
      <c r="B8" s="355" t="s">
        <v>111</v>
      </c>
      <c r="C8" s="356"/>
      <c r="D8" s="344">
        <f>SUM(D9:D10)</f>
        <v>6482</v>
      </c>
      <c r="E8" s="345">
        <f>SUM(E9:E10)</f>
        <v>1646</v>
      </c>
      <c r="F8" s="346">
        <f>SUM(F9:F10)</f>
        <v>2096</v>
      </c>
      <c r="G8" s="346">
        <f>SUM(G9:G10)</f>
        <v>2096</v>
      </c>
      <c r="H8" s="347">
        <f>SUM(H9:H10)</f>
        <v>7116</v>
      </c>
      <c r="I8" s="348">
        <f t="shared" si="0"/>
        <v>19436</v>
      </c>
      <c r="J8" s="348"/>
    </row>
    <row r="9" spans="1:10" ht="19.5" customHeight="1">
      <c r="A9" s="349" t="s">
        <v>7</v>
      </c>
      <c r="B9" s="350" t="s">
        <v>669</v>
      </c>
      <c r="C9" s="351" t="s">
        <v>672</v>
      </c>
      <c r="D9" s="352">
        <v>4422</v>
      </c>
      <c r="E9" s="353">
        <v>1196</v>
      </c>
      <c r="F9" s="168">
        <v>1196</v>
      </c>
      <c r="G9" s="168">
        <v>1196</v>
      </c>
      <c r="H9" s="115">
        <v>4976</v>
      </c>
      <c r="I9" s="354">
        <f t="shared" si="0"/>
        <v>12986</v>
      </c>
      <c r="J9" s="354"/>
    </row>
    <row r="10" spans="1:10" ht="19.5" customHeight="1" thickBot="1">
      <c r="A10" s="349" t="s">
        <v>8</v>
      </c>
      <c r="B10" s="357" t="s">
        <v>670</v>
      </c>
      <c r="C10" s="351" t="s">
        <v>672</v>
      </c>
      <c r="D10" s="352">
        <v>2060</v>
      </c>
      <c r="E10" s="353">
        <v>450</v>
      </c>
      <c r="F10" s="168">
        <v>900</v>
      </c>
      <c r="G10" s="168">
        <v>900</v>
      </c>
      <c r="H10" s="115">
        <v>2140</v>
      </c>
      <c r="I10" s="354">
        <f t="shared" si="0"/>
        <v>6450</v>
      </c>
      <c r="J10" s="354"/>
    </row>
    <row r="11" spans="1:10" ht="19.5" customHeight="1" thickBot="1">
      <c r="A11" s="341" t="s">
        <v>9</v>
      </c>
      <c r="B11" s="355" t="s">
        <v>397</v>
      </c>
      <c r="C11" s="356"/>
      <c r="D11" s="344">
        <f>SUM(D12:D12)</f>
        <v>3500</v>
      </c>
      <c r="E11" s="345">
        <v>1000</v>
      </c>
      <c r="F11" s="346">
        <f>SUM(F12:F12)</f>
        <v>0</v>
      </c>
      <c r="G11" s="346">
        <f>SUM(G12:G12)</f>
        <v>0</v>
      </c>
      <c r="H11" s="347">
        <f>SUM(H12:H12)</f>
        <v>0</v>
      </c>
      <c r="I11" s="348">
        <f t="shared" si="0"/>
        <v>4500</v>
      </c>
      <c r="J11" s="348"/>
    </row>
    <row r="12" spans="1:10" ht="19.5" customHeight="1" thickBot="1">
      <c r="A12" s="349" t="s">
        <v>10</v>
      </c>
      <c r="B12" s="350" t="s">
        <v>671</v>
      </c>
      <c r="C12" s="351">
        <v>2006</v>
      </c>
      <c r="D12" s="352">
        <v>3500</v>
      </c>
      <c r="E12" s="353">
        <v>1000</v>
      </c>
      <c r="F12" s="168"/>
      <c r="G12" s="168"/>
      <c r="H12" s="115"/>
      <c r="I12" s="354">
        <f t="shared" si="0"/>
        <v>4500</v>
      </c>
      <c r="J12" s="354"/>
    </row>
    <row r="13" spans="1:11" ht="19.5" customHeight="1" thickBot="1">
      <c r="A13" s="341" t="s">
        <v>11</v>
      </c>
      <c r="B13" s="355" t="s">
        <v>398</v>
      </c>
      <c r="C13" s="356"/>
      <c r="D13" s="344">
        <f>SUM(D14:D14)</f>
        <v>0</v>
      </c>
      <c r="E13" s="345">
        <f>SUM(E14:E14)</f>
        <v>0</v>
      </c>
      <c r="F13" s="346">
        <f>SUM(F14:F14)</f>
        <v>0</v>
      </c>
      <c r="G13" s="346">
        <f>SUM(G14:G14)</f>
        <v>0</v>
      </c>
      <c r="H13" s="347">
        <f>SUM(H14:H14)</f>
        <v>0</v>
      </c>
      <c r="I13" s="348">
        <f t="shared" si="0"/>
        <v>0</v>
      </c>
      <c r="J13" s="348"/>
      <c r="K13" s="358"/>
    </row>
    <row r="14" spans="1:10" ht="19.5" customHeight="1" thickBot="1">
      <c r="A14" s="359" t="s">
        <v>12</v>
      </c>
      <c r="B14" s="360" t="s">
        <v>110</v>
      </c>
      <c r="C14" s="361"/>
      <c r="D14" s="362"/>
      <c r="E14" s="363"/>
      <c r="F14" s="169"/>
      <c r="G14" s="169"/>
      <c r="H14" s="125"/>
      <c r="I14" s="364">
        <f t="shared" si="0"/>
        <v>0</v>
      </c>
      <c r="J14" s="364"/>
    </row>
    <row r="15" spans="1:10" ht="19.5" customHeight="1" thickBot="1">
      <c r="A15" s="341" t="s">
        <v>13</v>
      </c>
      <c r="B15" s="365" t="s">
        <v>334</v>
      </c>
      <c r="C15" s="356"/>
      <c r="D15" s="366">
        <f>SUM(D16:D16)</f>
        <v>0</v>
      </c>
      <c r="E15" s="367">
        <f>SUM(E16:E16)</f>
        <v>0</v>
      </c>
      <c r="F15" s="368">
        <f>SUM(F16:F16)</f>
        <v>0</v>
      </c>
      <c r="G15" s="368">
        <f>SUM(G16:G16)</f>
        <v>0</v>
      </c>
      <c r="H15" s="369">
        <f>SUM(H16:H16)</f>
        <v>0</v>
      </c>
      <c r="I15" s="348">
        <f t="shared" si="0"/>
        <v>0</v>
      </c>
      <c r="J15" s="348"/>
    </row>
    <row r="16" spans="1:10" ht="19.5" customHeight="1" thickBot="1">
      <c r="A16" s="370" t="s">
        <v>14</v>
      </c>
      <c r="B16" s="371" t="s">
        <v>110</v>
      </c>
      <c r="C16" s="372"/>
      <c r="D16" s="373"/>
      <c r="E16" s="374"/>
      <c r="F16" s="375"/>
      <c r="G16" s="375"/>
      <c r="H16" s="122"/>
      <c r="I16" s="376">
        <f t="shared" si="0"/>
        <v>0</v>
      </c>
      <c r="J16" s="376"/>
    </row>
    <row r="17" spans="1:10" ht="19.5" customHeight="1" thickBot="1">
      <c r="A17" s="1031" t="s">
        <v>390</v>
      </c>
      <c r="B17" s="1032"/>
      <c r="C17" s="532"/>
      <c r="D17" s="344">
        <f>D5+D8+D11+D13+D15</f>
        <v>17053</v>
      </c>
      <c r="E17" s="345">
        <f>E5+E8+E11+E13+E15</f>
        <v>8983</v>
      </c>
      <c r="F17" s="346">
        <f>F5+F8+F11+F13+F15</f>
        <v>2096</v>
      </c>
      <c r="G17" s="346">
        <f>G5+G8+G11+G13+G15</f>
        <v>2096</v>
      </c>
      <c r="H17" s="347">
        <f>H5+H8+H11+H13+H15</f>
        <v>7116</v>
      </c>
      <c r="I17" s="348">
        <f>SUM(D17:H17)</f>
        <v>37344</v>
      </c>
      <c r="J17" s="348"/>
    </row>
  </sheetData>
  <sheetProtection/>
  <mergeCells count="8">
    <mergeCell ref="A17:B17"/>
    <mergeCell ref="J2:J3"/>
    <mergeCell ref="A2:A3"/>
    <mergeCell ref="B2:B3"/>
    <mergeCell ref="C2:C3"/>
    <mergeCell ref="D2:D3"/>
    <mergeCell ref="E2:H2"/>
    <mergeCell ref="I2:I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CE,Félkövér"&amp;12Többéves kihatással járó döntésekből származó kötelezettségek
célok szerint, évenkénti bontásban&amp;R&amp;"Times New Roman CE,Félkövér dőlt"&amp;11 8.számú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6.875" style="270" customWidth="1"/>
    <col min="2" max="2" width="49.625" style="269" customWidth="1"/>
    <col min="3" max="4" width="14.50390625" style="269" customWidth="1"/>
    <col min="5" max="5" width="12.875" style="269" customWidth="1"/>
    <col min="6" max="6" width="13.875" style="269" customWidth="1"/>
    <col min="7" max="7" width="15.50390625" style="269" customWidth="1"/>
    <col min="8" max="8" width="16.875" style="269" customWidth="1"/>
    <col min="9" max="16384" width="9.375" style="269" customWidth="1"/>
  </cols>
  <sheetData>
    <row r="1" spans="1:8" s="378" customFormat="1" ht="15.75" thickBot="1">
      <c r="A1" s="377"/>
      <c r="H1" s="271" t="s">
        <v>89</v>
      </c>
    </row>
    <row r="2" spans="1:8" s="330" customFormat="1" ht="26.25" customHeight="1">
      <c r="A2" s="1035" t="s">
        <v>108</v>
      </c>
      <c r="B2" s="1033" t="s">
        <v>114</v>
      </c>
      <c r="C2" s="1035" t="s">
        <v>177</v>
      </c>
      <c r="D2" s="1035" t="s">
        <v>178</v>
      </c>
      <c r="E2" s="379" t="s">
        <v>113</v>
      </c>
      <c r="F2" s="380"/>
      <c r="G2" s="380"/>
      <c r="H2" s="381"/>
    </row>
    <row r="3" spans="1:8" s="334" customFormat="1" ht="32.25" customHeight="1" thickBot="1">
      <c r="A3" s="1036"/>
      <c r="B3" s="1034"/>
      <c r="C3" s="1034"/>
      <c r="D3" s="1036"/>
      <c r="E3" s="331" t="s">
        <v>401</v>
      </c>
      <c r="F3" s="332" t="s">
        <v>439</v>
      </c>
      <c r="G3" s="332" t="s">
        <v>529</v>
      </c>
      <c r="H3" s="333" t="s">
        <v>530</v>
      </c>
    </row>
    <row r="4" spans="1:8" s="340" customFormat="1" ht="12.75" customHeight="1" thickBot="1">
      <c r="A4" s="335">
        <v>1</v>
      </c>
      <c r="B4" s="336">
        <v>2</v>
      </c>
      <c r="C4" s="336">
        <v>3</v>
      </c>
      <c r="D4" s="337">
        <v>4</v>
      </c>
      <c r="E4" s="335">
        <v>5</v>
      </c>
      <c r="F4" s="337">
        <v>6</v>
      </c>
      <c r="G4" s="337">
        <v>7</v>
      </c>
      <c r="H4" s="338">
        <v>8</v>
      </c>
    </row>
    <row r="5" spans="1:8" ht="19.5" customHeight="1" thickBot="1">
      <c r="A5" s="341" t="s">
        <v>3</v>
      </c>
      <c r="B5" s="342" t="s">
        <v>115</v>
      </c>
      <c r="C5" s="382"/>
      <c r="D5" s="383"/>
      <c r="E5" s="384">
        <f>SUM(E6:E9)</f>
        <v>0</v>
      </c>
      <c r="F5" s="385">
        <f>SUM(F6:F9)</f>
        <v>0</v>
      </c>
      <c r="G5" s="385">
        <f>SUM(G6:G9)</f>
        <v>0</v>
      </c>
      <c r="H5" s="328">
        <f>SUM(H6:H9)</f>
        <v>0</v>
      </c>
    </row>
    <row r="6" spans="1:8" ht="19.5" customHeight="1">
      <c r="A6" s="349" t="s">
        <v>4</v>
      </c>
      <c r="B6" s="350" t="s">
        <v>630</v>
      </c>
      <c r="C6" s="386"/>
      <c r="D6" s="351"/>
      <c r="E6" s="353"/>
      <c r="F6" s="168"/>
      <c r="G6" s="168"/>
      <c r="H6" s="115"/>
    </row>
    <row r="7" spans="1:8" ht="19.5" customHeight="1">
      <c r="A7" s="349" t="s">
        <v>5</v>
      </c>
      <c r="B7" s="350" t="s">
        <v>110</v>
      </c>
      <c r="C7" s="386"/>
      <c r="D7" s="351"/>
      <c r="E7" s="353"/>
      <c r="F7" s="168"/>
      <c r="G7" s="168"/>
      <c r="H7" s="115"/>
    </row>
    <row r="8" spans="1:8" ht="19.5" customHeight="1">
      <c r="A8" s="349" t="s">
        <v>6</v>
      </c>
      <c r="B8" s="350" t="s">
        <v>110</v>
      </c>
      <c r="C8" s="386"/>
      <c r="D8" s="351"/>
      <c r="E8" s="353"/>
      <c r="F8" s="168"/>
      <c r="G8" s="168"/>
      <c r="H8" s="115"/>
    </row>
    <row r="9" spans="1:8" ht="19.5" customHeight="1" thickBot="1">
      <c r="A9" s="349" t="s">
        <v>7</v>
      </c>
      <c r="B9" s="350" t="s">
        <v>110</v>
      </c>
      <c r="C9" s="386"/>
      <c r="D9" s="351"/>
      <c r="E9" s="353"/>
      <c r="F9" s="168"/>
      <c r="G9" s="168"/>
      <c r="H9" s="115"/>
    </row>
    <row r="10" spans="1:8" ht="19.5" customHeight="1" thickBot="1">
      <c r="A10" s="341" t="s">
        <v>8</v>
      </c>
      <c r="B10" s="342" t="s">
        <v>116</v>
      </c>
      <c r="C10" s="382"/>
      <c r="D10" s="383"/>
      <c r="E10" s="384">
        <f>SUM(E11:E14)</f>
        <v>0</v>
      </c>
      <c r="F10" s="385">
        <f>SUM(F11:F14)</f>
        <v>0</v>
      </c>
      <c r="G10" s="385">
        <f>SUM(G11:G14)</f>
        <v>0</v>
      </c>
      <c r="H10" s="328">
        <f>SUM(H11:H14)</f>
        <v>0</v>
      </c>
    </row>
    <row r="11" spans="1:8" ht="19.5" customHeight="1">
      <c r="A11" s="349" t="s">
        <v>9</v>
      </c>
      <c r="B11" s="350" t="s">
        <v>110</v>
      </c>
      <c r="C11" s="386"/>
      <c r="D11" s="351"/>
      <c r="E11" s="353"/>
      <c r="F11" s="168"/>
      <c r="G11" s="168"/>
      <c r="H11" s="115"/>
    </row>
    <row r="12" spans="1:8" ht="19.5" customHeight="1">
      <c r="A12" s="349" t="s">
        <v>10</v>
      </c>
      <c r="B12" s="350" t="s">
        <v>110</v>
      </c>
      <c r="C12" s="386"/>
      <c r="D12" s="351"/>
      <c r="E12" s="353"/>
      <c r="F12" s="168"/>
      <c r="G12" s="168"/>
      <c r="H12" s="115"/>
    </row>
    <row r="13" spans="1:8" ht="19.5" customHeight="1">
      <c r="A13" s="349" t="s">
        <v>11</v>
      </c>
      <c r="B13" s="350" t="s">
        <v>110</v>
      </c>
      <c r="C13" s="386"/>
      <c r="D13" s="351"/>
      <c r="E13" s="353"/>
      <c r="F13" s="168"/>
      <c r="G13" s="168"/>
      <c r="H13" s="115"/>
    </row>
    <row r="14" spans="1:8" ht="19.5" customHeight="1" thickBot="1">
      <c r="A14" s="349" t="s">
        <v>12</v>
      </c>
      <c r="B14" s="350" t="s">
        <v>110</v>
      </c>
      <c r="C14" s="386"/>
      <c r="D14" s="351"/>
      <c r="E14" s="353"/>
      <c r="F14" s="168"/>
      <c r="G14" s="168"/>
      <c r="H14" s="115"/>
    </row>
    <row r="15" spans="1:8" ht="19.5" customHeight="1" thickBot="1">
      <c r="A15" s="341" t="s">
        <v>13</v>
      </c>
      <c r="B15" s="387" t="s">
        <v>112</v>
      </c>
      <c r="C15" s="533"/>
      <c r="D15" s="534"/>
      <c r="E15" s="384">
        <f>E5+E10</f>
        <v>0</v>
      </c>
      <c r="F15" s="385">
        <f>F5+F10</f>
        <v>0</v>
      </c>
      <c r="G15" s="385">
        <f>G5+G10</f>
        <v>0</v>
      </c>
      <c r="H15" s="328">
        <f>H5+H10</f>
        <v>0</v>
      </c>
    </row>
    <row r="16" ht="19.5" customHeight="1"/>
  </sheetData>
  <sheetProtection sheet="1" objects="1" scenarios="1"/>
  <mergeCells count="4">
    <mergeCell ref="A2:A3"/>
    <mergeCell ref="B2:B3"/>
    <mergeCell ref="C2:C3"/>
    <mergeCell ref="D2:D3"/>
  </mergeCells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CE,Félkövér"&amp;12Az önkormányzat által nyújtott hitel és kölcsön alakulása
 lejárat és eszközök szerinti bontásban&amp;R&amp;"Times New Roman CE,Félkövér dőlt"&amp;11 9.számú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875" style="403" customWidth="1"/>
    <col min="2" max="2" width="54.875" style="15" customWidth="1"/>
    <col min="3" max="4" width="17.625" style="15" customWidth="1"/>
    <col min="5" max="16384" width="9.375" style="15" customWidth="1"/>
  </cols>
  <sheetData>
    <row r="1" spans="1:4" s="378" customFormat="1" ht="15.75" thickBot="1">
      <c r="A1" s="377"/>
      <c r="D1" s="271" t="s">
        <v>89</v>
      </c>
    </row>
    <row r="2" spans="1:4" s="391" customFormat="1" ht="48" customHeight="1" thickBot="1">
      <c r="A2" s="388" t="s">
        <v>1</v>
      </c>
      <c r="B2" s="389" t="s">
        <v>2</v>
      </c>
      <c r="C2" s="389" t="s">
        <v>117</v>
      </c>
      <c r="D2" s="390" t="s">
        <v>118</v>
      </c>
    </row>
    <row r="3" spans="1:4" s="391" customFormat="1" ht="13.5" customHeight="1" thickBot="1">
      <c r="A3" s="202">
        <v>1</v>
      </c>
      <c r="B3" s="151">
        <v>2</v>
      </c>
      <c r="C3" s="151">
        <v>3</v>
      </c>
      <c r="D3" s="203">
        <v>4</v>
      </c>
    </row>
    <row r="4" spans="1:4" ht="18" customHeight="1">
      <c r="A4" s="635" t="s">
        <v>3</v>
      </c>
      <c r="B4" s="633" t="s">
        <v>539</v>
      </c>
      <c r="C4" s="631"/>
      <c r="D4" s="392"/>
    </row>
    <row r="5" spans="1:4" ht="18" customHeight="1">
      <c r="A5" s="393" t="s">
        <v>4</v>
      </c>
      <c r="B5" s="634" t="s">
        <v>540</v>
      </c>
      <c r="C5" s="632"/>
      <c r="D5" s="395"/>
    </row>
    <row r="6" spans="1:4" ht="18" customHeight="1">
      <c r="A6" s="393" t="s">
        <v>5</v>
      </c>
      <c r="B6" s="634" t="s">
        <v>310</v>
      </c>
      <c r="C6" s="632"/>
      <c r="D6" s="395"/>
    </row>
    <row r="7" spans="1:4" ht="18" customHeight="1">
      <c r="A7" s="393" t="s">
        <v>6</v>
      </c>
      <c r="B7" s="634" t="s">
        <v>311</v>
      </c>
      <c r="C7" s="632"/>
      <c r="D7" s="395"/>
    </row>
    <row r="8" spans="1:4" ht="18" customHeight="1">
      <c r="A8" s="393" t="s">
        <v>7</v>
      </c>
      <c r="B8" s="634" t="s">
        <v>531</v>
      </c>
      <c r="C8" s="632"/>
      <c r="D8" s="395"/>
    </row>
    <row r="9" spans="1:4" ht="18" customHeight="1">
      <c r="A9" s="393" t="s">
        <v>8</v>
      </c>
      <c r="B9" s="634" t="s">
        <v>532</v>
      </c>
      <c r="C9" s="632"/>
      <c r="D9" s="395"/>
    </row>
    <row r="10" spans="1:4" ht="18" customHeight="1">
      <c r="A10" s="393" t="s">
        <v>9</v>
      </c>
      <c r="B10" s="636" t="s">
        <v>533</v>
      </c>
      <c r="C10" s="632"/>
      <c r="D10" s="395"/>
    </row>
    <row r="11" spans="1:4" ht="18" customHeight="1">
      <c r="A11" s="393" t="s">
        <v>10</v>
      </c>
      <c r="B11" s="636" t="s">
        <v>534</v>
      </c>
      <c r="C11" s="632"/>
      <c r="D11" s="395"/>
    </row>
    <row r="12" spans="1:4" ht="18" customHeight="1">
      <c r="A12" s="393" t="s">
        <v>11</v>
      </c>
      <c r="B12" s="636" t="s">
        <v>535</v>
      </c>
      <c r="C12" s="632">
        <v>476</v>
      </c>
      <c r="D12" s="395">
        <v>67</v>
      </c>
    </row>
    <row r="13" spans="1:4" ht="18" customHeight="1">
      <c r="A13" s="393" t="s">
        <v>12</v>
      </c>
      <c r="B13" s="636" t="s">
        <v>536</v>
      </c>
      <c r="C13" s="632"/>
      <c r="D13" s="395"/>
    </row>
    <row r="14" spans="1:4" ht="18" customHeight="1">
      <c r="A14" s="393" t="s">
        <v>13</v>
      </c>
      <c r="B14" s="636" t="s">
        <v>537</v>
      </c>
      <c r="C14" s="632"/>
      <c r="D14" s="395"/>
    </row>
    <row r="15" spans="1:4" ht="22.5" customHeight="1">
      <c r="A15" s="393" t="s">
        <v>14</v>
      </c>
      <c r="B15" s="636" t="s">
        <v>538</v>
      </c>
      <c r="C15" s="632"/>
      <c r="D15" s="395"/>
    </row>
    <row r="16" spans="1:4" ht="18" customHeight="1">
      <c r="A16" s="393" t="s">
        <v>15</v>
      </c>
      <c r="B16" s="634" t="s">
        <v>312</v>
      </c>
      <c r="C16" s="632">
        <v>2323</v>
      </c>
      <c r="D16" s="395">
        <v>122</v>
      </c>
    </row>
    <row r="17" spans="1:4" ht="18" customHeight="1">
      <c r="A17" s="393" t="s">
        <v>16</v>
      </c>
      <c r="B17" s="634" t="s">
        <v>313</v>
      </c>
      <c r="C17" s="632"/>
      <c r="D17" s="395"/>
    </row>
    <row r="18" spans="1:4" ht="18" customHeight="1">
      <c r="A18" s="393" t="s">
        <v>17</v>
      </c>
      <c r="B18" s="634" t="s">
        <v>314</v>
      </c>
      <c r="C18" s="632"/>
      <c r="D18" s="395"/>
    </row>
    <row r="19" spans="1:4" ht="18" customHeight="1">
      <c r="A19" s="393" t="s">
        <v>18</v>
      </c>
      <c r="B19" s="634" t="s">
        <v>315</v>
      </c>
      <c r="C19" s="632"/>
      <c r="D19" s="395"/>
    </row>
    <row r="20" spans="1:4" ht="18" customHeight="1">
      <c r="A20" s="393" t="s">
        <v>19</v>
      </c>
      <c r="B20" s="634" t="s">
        <v>316</v>
      </c>
      <c r="C20" s="632"/>
      <c r="D20" s="395"/>
    </row>
    <row r="21" spans="1:4" ht="18" customHeight="1">
      <c r="A21" s="393" t="s">
        <v>20</v>
      </c>
      <c r="B21" s="563" t="s">
        <v>676</v>
      </c>
      <c r="C21" s="394">
        <v>16</v>
      </c>
      <c r="D21" s="395">
        <v>1537</v>
      </c>
    </row>
    <row r="22" spans="1:4" ht="18" customHeight="1">
      <c r="A22" s="393" t="s">
        <v>21</v>
      </c>
      <c r="B22" s="396"/>
      <c r="C22" s="394"/>
      <c r="D22" s="395"/>
    </row>
    <row r="23" spans="1:4" ht="18" customHeight="1">
      <c r="A23" s="393" t="s">
        <v>22</v>
      </c>
      <c r="B23" s="396"/>
      <c r="C23" s="394"/>
      <c r="D23" s="395"/>
    </row>
    <row r="24" spans="1:4" ht="18" customHeight="1">
      <c r="A24" s="393" t="s">
        <v>23</v>
      </c>
      <c r="B24" s="396"/>
      <c r="C24" s="394"/>
      <c r="D24" s="395"/>
    </row>
    <row r="25" spans="1:4" ht="18" customHeight="1">
      <c r="A25" s="393" t="s">
        <v>24</v>
      </c>
      <c r="B25" s="396"/>
      <c r="C25" s="394"/>
      <c r="D25" s="395"/>
    </row>
    <row r="26" spans="1:4" ht="18" customHeight="1">
      <c r="A26" s="393" t="s">
        <v>25</v>
      </c>
      <c r="B26" s="396"/>
      <c r="C26" s="394"/>
      <c r="D26" s="395"/>
    </row>
    <row r="27" spans="1:4" ht="18" customHeight="1">
      <c r="A27" s="393" t="s">
        <v>26</v>
      </c>
      <c r="B27" s="396"/>
      <c r="C27" s="394"/>
      <c r="D27" s="395"/>
    </row>
    <row r="28" spans="1:4" ht="18" customHeight="1">
      <c r="A28" s="393" t="s">
        <v>27</v>
      </c>
      <c r="B28" s="396"/>
      <c r="C28" s="394"/>
      <c r="D28" s="395"/>
    </row>
    <row r="29" spans="1:4" ht="18" customHeight="1" thickBot="1">
      <c r="A29" s="637" t="s">
        <v>28</v>
      </c>
      <c r="B29" s="397"/>
      <c r="C29" s="398"/>
      <c r="D29" s="399"/>
    </row>
    <row r="30" spans="1:4" ht="18" customHeight="1" thickBot="1">
      <c r="A30" s="206" t="s">
        <v>29</v>
      </c>
      <c r="B30" s="210" t="s">
        <v>43</v>
      </c>
      <c r="C30" s="400">
        <f>SUM(C4:C29)</f>
        <v>2815</v>
      </c>
      <c r="D30" s="401">
        <f>SUM(D4:D29)</f>
        <v>1726</v>
      </c>
    </row>
    <row r="31" spans="1:4" ht="8.25" customHeight="1">
      <c r="A31" s="402"/>
      <c r="B31" s="1038"/>
      <c r="C31" s="1038"/>
      <c r="D31" s="1038"/>
    </row>
  </sheetData>
  <sheetProtection sheet="1" objects="1" scenarios="1"/>
  <mergeCells count="1">
    <mergeCell ref="B31:D31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CE,Dőlt"&amp;11 &amp;"Times New Roman CE,Félkövér dőlt"10. sz. melléklet&amp;"Times New Roman CE,Dőlt"&amp;12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2" sqref="A2:D36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3:4" ht="15.75" thickBot="1">
      <c r="C1" s="1039"/>
      <c r="D1" s="1039"/>
    </row>
    <row r="2" spans="1:4" ht="42.75" customHeight="1" thickBot="1">
      <c r="A2" s="180" t="s">
        <v>108</v>
      </c>
      <c r="B2" s="181" t="s">
        <v>335</v>
      </c>
      <c r="C2" s="181" t="s">
        <v>336</v>
      </c>
      <c r="D2" s="182" t="s">
        <v>337</v>
      </c>
    </row>
    <row r="3" spans="1:4" ht="15.75" customHeight="1">
      <c r="A3" s="183" t="s">
        <v>3</v>
      </c>
      <c r="B3" s="191" t="s">
        <v>659</v>
      </c>
      <c r="C3" s="191" t="s">
        <v>660</v>
      </c>
      <c r="D3" s="192">
        <v>150</v>
      </c>
    </row>
    <row r="4" spans="1:4" ht="15.75" customHeight="1">
      <c r="A4" s="184" t="s">
        <v>4</v>
      </c>
      <c r="B4" s="193" t="s">
        <v>661</v>
      </c>
      <c r="C4" s="193" t="s">
        <v>662</v>
      </c>
      <c r="D4" s="194">
        <v>20</v>
      </c>
    </row>
    <row r="5" spans="1:4" ht="15.75" customHeight="1">
      <c r="A5" s="184" t="s">
        <v>5</v>
      </c>
      <c r="B5" s="193" t="s">
        <v>663</v>
      </c>
      <c r="C5" s="193" t="s">
        <v>664</v>
      </c>
      <c r="D5" s="194">
        <v>50</v>
      </c>
    </row>
    <row r="6" spans="1:4" ht="15.75" customHeight="1">
      <c r="A6" s="184" t="s">
        <v>6</v>
      </c>
      <c r="B6" s="193"/>
      <c r="C6" s="193"/>
      <c r="D6" s="194"/>
    </row>
    <row r="7" spans="1:4" ht="15.75" customHeight="1">
      <c r="A7" s="184" t="s">
        <v>7</v>
      </c>
      <c r="B7" s="193" t="s">
        <v>690</v>
      </c>
      <c r="C7" s="193" t="s">
        <v>721</v>
      </c>
      <c r="D7" s="194">
        <v>866</v>
      </c>
    </row>
    <row r="8" spans="1:4" ht="15.75" customHeight="1">
      <c r="A8" s="184" t="s">
        <v>8</v>
      </c>
      <c r="B8" s="193" t="s">
        <v>665</v>
      </c>
      <c r="C8" s="193" t="s">
        <v>666</v>
      </c>
      <c r="D8" s="194">
        <v>2695</v>
      </c>
    </row>
    <row r="9" spans="1:4" ht="15.75" customHeight="1">
      <c r="A9" s="184" t="s">
        <v>9</v>
      </c>
      <c r="B9" s="193"/>
      <c r="C9" s="193"/>
      <c r="D9" s="194"/>
    </row>
    <row r="10" spans="1:4" ht="15.75" customHeight="1">
      <c r="A10" s="184" t="s">
        <v>10</v>
      </c>
      <c r="B10" s="193"/>
      <c r="C10" s="193"/>
      <c r="D10" s="194"/>
    </row>
    <row r="11" spans="1:4" ht="15.75" customHeight="1">
      <c r="A11" s="184" t="s">
        <v>11</v>
      </c>
      <c r="B11" s="193"/>
      <c r="C11" s="193"/>
      <c r="D11" s="194"/>
    </row>
    <row r="12" spans="1:4" ht="15.75" customHeight="1">
      <c r="A12" s="184" t="s">
        <v>12</v>
      </c>
      <c r="B12" s="193"/>
      <c r="C12" s="193"/>
      <c r="D12" s="194"/>
    </row>
    <row r="13" spans="1:4" ht="15.75" customHeight="1">
      <c r="A13" s="184" t="s">
        <v>13</v>
      </c>
      <c r="B13" s="193"/>
      <c r="C13" s="193"/>
      <c r="D13" s="194"/>
    </row>
    <row r="14" spans="1:4" ht="15.75" customHeight="1">
      <c r="A14" s="184" t="s">
        <v>14</v>
      </c>
      <c r="B14" s="193"/>
      <c r="C14" s="193"/>
      <c r="D14" s="194"/>
    </row>
    <row r="15" spans="1:4" ht="15.75" customHeight="1">
      <c r="A15" s="184" t="s">
        <v>15</v>
      </c>
      <c r="B15" s="193"/>
      <c r="C15" s="193"/>
      <c r="D15" s="194"/>
    </row>
    <row r="16" spans="1:4" ht="15.75" customHeight="1">
      <c r="A16" s="184" t="s">
        <v>16</v>
      </c>
      <c r="B16" s="193"/>
      <c r="C16" s="193"/>
      <c r="D16" s="194"/>
    </row>
    <row r="17" spans="1:4" ht="15.75" customHeight="1">
      <c r="A17" s="184" t="s">
        <v>17</v>
      </c>
      <c r="B17" s="193"/>
      <c r="C17" s="193"/>
      <c r="D17" s="194"/>
    </row>
    <row r="18" spans="1:4" ht="15.75" customHeight="1">
      <c r="A18" s="184" t="s">
        <v>18</v>
      </c>
      <c r="B18" s="193"/>
      <c r="C18" s="193"/>
      <c r="D18" s="194"/>
    </row>
    <row r="19" spans="1:4" ht="15.75" customHeight="1">
      <c r="A19" s="184" t="s">
        <v>19</v>
      </c>
      <c r="B19" s="193"/>
      <c r="C19" s="193"/>
      <c r="D19" s="194"/>
    </row>
    <row r="20" spans="1:4" ht="15.75" customHeight="1">
      <c r="A20" s="184" t="s">
        <v>20</v>
      </c>
      <c r="B20" s="193"/>
      <c r="C20" s="193"/>
      <c r="D20" s="194"/>
    </row>
    <row r="21" spans="1:4" ht="15.75" customHeight="1">
      <c r="A21" s="184" t="s">
        <v>21</v>
      </c>
      <c r="B21" s="193"/>
      <c r="C21" s="193"/>
      <c r="D21" s="194"/>
    </row>
    <row r="22" spans="1:4" ht="15.75" customHeight="1">
      <c r="A22" s="184" t="s">
        <v>22</v>
      </c>
      <c r="B22" s="193"/>
      <c r="C22" s="193"/>
      <c r="D22" s="194"/>
    </row>
    <row r="23" spans="1:4" ht="15.75" customHeight="1">
      <c r="A23" s="184" t="s">
        <v>23</v>
      </c>
      <c r="B23" s="193"/>
      <c r="C23" s="193"/>
      <c r="D23" s="194"/>
    </row>
    <row r="24" spans="1:4" ht="15.75" customHeight="1">
      <c r="A24" s="184" t="s">
        <v>24</v>
      </c>
      <c r="B24" s="193"/>
      <c r="C24" s="193"/>
      <c r="D24" s="194"/>
    </row>
    <row r="25" spans="1:4" ht="15.75" customHeight="1">
      <c r="A25" s="184" t="s">
        <v>25</v>
      </c>
      <c r="B25" s="193"/>
      <c r="C25" s="193"/>
      <c r="D25" s="194"/>
    </row>
    <row r="26" spans="1:4" ht="15.75" customHeight="1">
      <c r="A26" s="184" t="s">
        <v>26</v>
      </c>
      <c r="B26" s="193"/>
      <c r="C26" s="193"/>
      <c r="D26" s="194"/>
    </row>
    <row r="27" spans="1:4" ht="15.75" customHeight="1">
      <c r="A27" s="184" t="s">
        <v>27</v>
      </c>
      <c r="B27" s="193"/>
      <c r="C27" s="193"/>
      <c r="D27" s="194"/>
    </row>
    <row r="28" spans="1:4" ht="15.75" customHeight="1">
      <c r="A28" s="184" t="s">
        <v>28</v>
      </c>
      <c r="B28" s="193"/>
      <c r="C28" s="193"/>
      <c r="D28" s="194"/>
    </row>
    <row r="29" spans="1:4" ht="15.75" customHeight="1">
      <c r="A29" s="184" t="s">
        <v>29</v>
      </c>
      <c r="B29" s="193"/>
      <c r="C29" s="193"/>
      <c r="D29" s="194"/>
    </row>
    <row r="30" spans="1:4" ht="15.75" customHeight="1">
      <c r="A30" s="184" t="s">
        <v>30</v>
      </c>
      <c r="B30" s="193"/>
      <c r="C30" s="193"/>
      <c r="D30" s="194"/>
    </row>
    <row r="31" spans="1:4" ht="15.75" customHeight="1">
      <c r="A31" s="184" t="s">
        <v>31</v>
      </c>
      <c r="B31" s="193"/>
      <c r="C31" s="193"/>
      <c r="D31" s="194"/>
    </row>
    <row r="32" spans="1:4" ht="15.75" customHeight="1">
      <c r="A32" s="184" t="s">
        <v>338</v>
      </c>
      <c r="B32" s="193"/>
      <c r="C32" s="193"/>
      <c r="D32" s="404"/>
    </row>
    <row r="33" spans="1:4" ht="15.75" customHeight="1">
      <c r="A33" s="184" t="s">
        <v>339</v>
      </c>
      <c r="B33" s="193"/>
      <c r="C33" s="193"/>
      <c r="D33" s="404"/>
    </row>
    <row r="34" spans="1:4" ht="15.75" customHeight="1">
      <c r="A34" s="184" t="s">
        <v>340</v>
      </c>
      <c r="B34" s="193"/>
      <c r="C34" s="193"/>
      <c r="D34" s="404"/>
    </row>
    <row r="35" spans="1:4" ht="15.75" customHeight="1" thickBot="1">
      <c r="A35" s="185" t="s">
        <v>341</v>
      </c>
      <c r="B35" s="195"/>
      <c r="C35" s="195"/>
      <c r="D35" s="405"/>
    </row>
    <row r="36" spans="1:4" ht="15.75" customHeight="1" thickBot="1">
      <c r="A36" s="1040" t="s">
        <v>43</v>
      </c>
      <c r="B36" s="1041"/>
      <c r="C36" s="160"/>
      <c r="D36" s="406">
        <f>SUM(D3:D35)</f>
        <v>3781</v>
      </c>
    </row>
  </sheetData>
  <sheetProtection/>
  <mergeCells count="2">
    <mergeCell ref="C1:D1"/>
    <mergeCell ref="A36:B36"/>
  </mergeCells>
  <conditionalFormatting sqref="D36">
    <cfRule type="cellIs" priority="1" dxfId="0" operator="equal" stopIfTrue="1">
      <formula>0</formula>
    </cfRule>
  </conditionalFormatting>
  <printOptions horizontalCentered="1"/>
  <pageMargins left="0.7874015748031497" right="0.7874015748031497" top="1.5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K I M U T A T Á S
a 2011. évi céljelleggel nyújtott támogatásokról&amp;R&amp;"Times New Roman CE,Félkövér dőlt"&amp;11 11.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52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38.625" style="285" customWidth="1"/>
    <col min="2" max="5" width="13.875" style="285" customWidth="1"/>
    <col min="6" max="16384" width="9.375" style="285" customWidth="1"/>
  </cols>
  <sheetData>
    <row r="2" spans="1:5" ht="15.75">
      <c r="A2" s="407" t="s">
        <v>350</v>
      </c>
      <c r="B2" s="1063" t="s">
        <v>630</v>
      </c>
      <c r="C2" s="1063"/>
      <c r="D2" s="1063"/>
      <c r="E2" s="1063"/>
    </row>
    <row r="3" spans="4:5" ht="14.25" thickBot="1">
      <c r="D3" s="1064" t="s">
        <v>343</v>
      </c>
      <c r="E3" s="1064"/>
    </row>
    <row r="4" spans="1:5" ht="15" customHeight="1" thickBot="1">
      <c r="A4" s="408" t="s">
        <v>342</v>
      </c>
      <c r="B4" s="409" t="s">
        <v>401</v>
      </c>
      <c r="C4" s="409" t="s">
        <v>439</v>
      </c>
      <c r="D4" s="409" t="s">
        <v>440</v>
      </c>
      <c r="E4" s="410" t="s">
        <v>39</v>
      </c>
    </row>
    <row r="5" spans="1:5" ht="12.75">
      <c r="A5" s="411" t="s">
        <v>344</v>
      </c>
      <c r="B5" s="412"/>
      <c r="C5" s="412"/>
      <c r="D5" s="412"/>
      <c r="E5" s="413">
        <f aca="true" t="shared" si="0" ref="E5:E11">SUM(B5:D5)</f>
        <v>0</v>
      </c>
    </row>
    <row r="6" spans="1:5" ht="12.75">
      <c r="A6" s="414" t="s">
        <v>380</v>
      </c>
      <c r="B6" s="415"/>
      <c r="C6" s="415"/>
      <c r="D6" s="415"/>
      <c r="E6" s="416">
        <f t="shared" si="0"/>
        <v>0</v>
      </c>
    </row>
    <row r="7" spans="1:5" ht="12.75">
      <c r="A7" s="417" t="s">
        <v>345</v>
      </c>
      <c r="B7" s="418"/>
      <c r="C7" s="418"/>
      <c r="D7" s="418"/>
      <c r="E7" s="419">
        <f t="shared" si="0"/>
        <v>0</v>
      </c>
    </row>
    <row r="8" spans="1:5" ht="12.75">
      <c r="A8" s="417" t="s">
        <v>394</v>
      </c>
      <c r="B8" s="418"/>
      <c r="C8" s="418"/>
      <c r="D8" s="418"/>
      <c r="E8" s="419">
        <f t="shared" si="0"/>
        <v>0</v>
      </c>
    </row>
    <row r="9" spans="1:5" ht="12.75">
      <c r="A9" s="417" t="s">
        <v>346</v>
      </c>
      <c r="B9" s="418"/>
      <c r="C9" s="418"/>
      <c r="D9" s="418"/>
      <c r="E9" s="419">
        <f t="shared" si="0"/>
        <v>0</v>
      </c>
    </row>
    <row r="10" spans="1:5" ht="12.75">
      <c r="A10" s="417" t="s">
        <v>347</v>
      </c>
      <c r="B10" s="418"/>
      <c r="C10" s="418"/>
      <c r="D10" s="418"/>
      <c r="E10" s="419">
        <f t="shared" si="0"/>
        <v>0</v>
      </c>
    </row>
    <row r="11" spans="1:5" ht="13.5" thickBot="1">
      <c r="A11" s="420"/>
      <c r="B11" s="421"/>
      <c r="C11" s="421"/>
      <c r="D11" s="421"/>
      <c r="E11" s="419">
        <f t="shared" si="0"/>
        <v>0</v>
      </c>
    </row>
    <row r="12" spans="1:5" ht="13.5" thickBot="1">
      <c r="A12" s="422" t="s">
        <v>349</v>
      </c>
      <c r="B12" s="423">
        <f>B5+SUM(B7:B11)</f>
        <v>0</v>
      </c>
      <c r="C12" s="423">
        <f>C5+SUM(C7:C11)</f>
        <v>0</v>
      </c>
      <c r="D12" s="423">
        <f>D5+SUM(D7:D11)</f>
        <v>0</v>
      </c>
      <c r="E12" s="424">
        <f>E5+SUM(E7:E11)</f>
        <v>0</v>
      </c>
    </row>
    <row r="13" spans="1:5" ht="13.5" thickBot="1">
      <c r="A13" s="287"/>
      <c r="B13" s="287"/>
      <c r="C13" s="287"/>
      <c r="D13" s="287"/>
      <c r="E13" s="287"/>
    </row>
    <row r="14" spans="1:5" ht="15" customHeight="1" thickBot="1">
      <c r="A14" s="408" t="s">
        <v>348</v>
      </c>
      <c r="B14" s="409" t="s">
        <v>401</v>
      </c>
      <c r="C14" s="409" t="s">
        <v>439</v>
      </c>
      <c r="D14" s="409" t="s">
        <v>440</v>
      </c>
      <c r="E14" s="410" t="s">
        <v>39</v>
      </c>
    </row>
    <row r="15" spans="1:5" ht="12.75">
      <c r="A15" s="411" t="s">
        <v>368</v>
      </c>
      <c r="B15" s="412"/>
      <c r="C15" s="412"/>
      <c r="D15" s="412"/>
      <c r="E15" s="413">
        <f aca="true" t="shared" si="1" ref="E15:E21">SUM(B15:D15)</f>
        <v>0</v>
      </c>
    </row>
    <row r="16" spans="1:5" ht="12.75">
      <c r="A16" s="425" t="s">
        <v>369</v>
      </c>
      <c r="B16" s="418"/>
      <c r="C16" s="418"/>
      <c r="D16" s="418"/>
      <c r="E16" s="419">
        <f t="shared" si="1"/>
        <v>0</v>
      </c>
    </row>
    <row r="17" spans="1:5" ht="12.75">
      <c r="A17" s="417" t="s">
        <v>370</v>
      </c>
      <c r="B17" s="418"/>
      <c r="C17" s="418"/>
      <c r="D17" s="418"/>
      <c r="E17" s="419">
        <f t="shared" si="1"/>
        <v>0</v>
      </c>
    </row>
    <row r="18" spans="1:5" ht="12.75">
      <c r="A18" s="417" t="s">
        <v>371</v>
      </c>
      <c r="B18" s="418"/>
      <c r="C18" s="418"/>
      <c r="D18" s="418"/>
      <c r="E18" s="419">
        <f t="shared" si="1"/>
        <v>0</v>
      </c>
    </row>
    <row r="19" spans="1:5" ht="12.75">
      <c r="A19" s="426"/>
      <c r="B19" s="418"/>
      <c r="C19" s="418"/>
      <c r="D19" s="418"/>
      <c r="E19" s="419">
        <f t="shared" si="1"/>
        <v>0</v>
      </c>
    </row>
    <row r="20" spans="1:5" ht="12.75">
      <c r="A20" s="426"/>
      <c r="B20" s="418"/>
      <c r="C20" s="418"/>
      <c r="D20" s="418"/>
      <c r="E20" s="419">
        <f t="shared" si="1"/>
        <v>0</v>
      </c>
    </row>
    <row r="21" spans="1:5" ht="13.5" thickBot="1">
      <c r="A21" s="420"/>
      <c r="B21" s="421"/>
      <c r="C21" s="421"/>
      <c r="D21" s="421"/>
      <c r="E21" s="419">
        <f t="shared" si="1"/>
        <v>0</v>
      </c>
    </row>
    <row r="22" spans="1:5" ht="13.5" thickBot="1">
      <c r="A22" s="422" t="s">
        <v>43</v>
      </c>
      <c r="B22" s="423">
        <f>SUM(B15:B21)</f>
        <v>0</v>
      </c>
      <c r="C22" s="423">
        <f>SUM(C15:C21)</f>
        <v>0</v>
      </c>
      <c r="D22" s="423">
        <f>SUM(D15:D21)</f>
        <v>0</v>
      </c>
      <c r="E22" s="424">
        <f>SUM(E15:E21)</f>
        <v>0</v>
      </c>
    </row>
    <row r="25" spans="1:5" ht="15.75">
      <c r="A25" s="407" t="s">
        <v>350</v>
      </c>
      <c r="B25" s="1063"/>
      <c r="C25" s="1063"/>
      <c r="D25" s="1063"/>
      <c r="E25" s="1063"/>
    </row>
    <row r="26" spans="4:5" ht="14.25" thickBot="1">
      <c r="D26" s="1064" t="s">
        <v>343</v>
      </c>
      <c r="E26" s="1064"/>
    </row>
    <row r="27" spans="1:5" ht="13.5" thickBot="1">
      <c r="A27" s="408" t="s">
        <v>342</v>
      </c>
      <c r="B27" s="409" t="s">
        <v>401</v>
      </c>
      <c r="C27" s="409" t="s">
        <v>439</v>
      </c>
      <c r="D27" s="409" t="s">
        <v>440</v>
      </c>
      <c r="E27" s="410" t="s">
        <v>39</v>
      </c>
    </row>
    <row r="28" spans="1:5" ht="12.75">
      <c r="A28" s="411" t="s">
        <v>344</v>
      </c>
      <c r="B28" s="412"/>
      <c r="C28" s="412"/>
      <c r="D28" s="412"/>
      <c r="E28" s="413">
        <f aca="true" t="shared" si="2" ref="E28:E34">SUM(B28:D28)</f>
        <v>0</v>
      </c>
    </row>
    <row r="29" spans="1:5" ht="12.75">
      <c r="A29" s="414" t="s">
        <v>380</v>
      </c>
      <c r="B29" s="415"/>
      <c r="C29" s="415"/>
      <c r="D29" s="415"/>
      <c r="E29" s="416">
        <f t="shared" si="2"/>
        <v>0</v>
      </c>
    </row>
    <row r="30" spans="1:5" ht="12.75">
      <c r="A30" s="417" t="s">
        <v>345</v>
      </c>
      <c r="B30" s="418"/>
      <c r="C30" s="418"/>
      <c r="D30" s="418"/>
      <c r="E30" s="419">
        <f t="shared" si="2"/>
        <v>0</v>
      </c>
    </row>
    <row r="31" spans="1:5" ht="12.75">
      <c r="A31" s="417" t="s">
        <v>394</v>
      </c>
      <c r="B31" s="418"/>
      <c r="C31" s="418"/>
      <c r="D31" s="418"/>
      <c r="E31" s="419">
        <f t="shared" si="2"/>
        <v>0</v>
      </c>
    </row>
    <row r="32" spans="1:5" ht="12.75">
      <c r="A32" s="417" t="s">
        <v>346</v>
      </c>
      <c r="B32" s="418"/>
      <c r="C32" s="418"/>
      <c r="D32" s="418"/>
      <c r="E32" s="419">
        <f t="shared" si="2"/>
        <v>0</v>
      </c>
    </row>
    <row r="33" spans="1:5" ht="12.75">
      <c r="A33" s="417" t="s">
        <v>347</v>
      </c>
      <c r="B33" s="418"/>
      <c r="C33" s="418"/>
      <c r="D33" s="418"/>
      <c r="E33" s="419">
        <f t="shared" si="2"/>
        <v>0</v>
      </c>
    </row>
    <row r="34" spans="1:5" ht="13.5" thickBot="1">
      <c r="A34" s="420"/>
      <c r="B34" s="421"/>
      <c r="C34" s="421"/>
      <c r="D34" s="421"/>
      <c r="E34" s="419">
        <f t="shared" si="2"/>
        <v>0</v>
      </c>
    </row>
    <row r="35" spans="1:5" ht="13.5" thickBot="1">
      <c r="A35" s="422" t="s">
        <v>349</v>
      </c>
      <c r="B35" s="423">
        <f>B28+SUM(B30:B34)</f>
        <v>0</v>
      </c>
      <c r="C35" s="423">
        <f>C28+SUM(C30:C34)</f>
        <v>0</v>
      </c>
      <c r="D35" s="423">
        <f>D28+SUM(D30:D34)</f>
        <v>0</v>
      </c>
      <c r="E35" s="424">
        <f>E28+SUM(E30:E34)</f>
        <v>0</v>
      </c>
    </row>
    <row r="36" spans="1:5" ht="13.5" thickBot="1">
      <c r="A36" s="287"/>
      <c r="B36" s="287"/>
      <c r="C36" s="287"/>
      <c r="D36" s="287"/>
      <c r="E36" s="287"/>
    </row>
    <row r="37" spans="1:5" ht="13.5" thickBot="1">
      <c r="A37" s="408" t="s">
        <v>348</v>
      </c>
      <c r="B37" s="409" t="s">
        <v>401</v>
      </c>
      <c r="C37" s="409" t="s">
        <v>439</v>
      </c>
      <c r="D37" s="409" t="s">
        <v>440</v>
      </c>
      <c r="E37" s="410" t="s">
        <v>39</v>
      </c>
    </row>
    <row r="38" spans="1:5" ht="12.75">
      <c r="A38" s="411" t="s">
        <v>368</v>
      </c>
      <c r="B38" s="412"/>
      <c r="C38" s="412"/>
      <c r="D38" s="412"/>
      <c r="E38" s="413">
        <f aca="true" t="shared" si="3" ref="E38:E44">SUM(B38:D38)</f>
        <v>0</v>
      </c>
    </row>
    <row r="39" spans="1:5" ht="12.75">
      <c r="A39" s="425" t="s">
        <v>369</v>
      </c>
      <c r="B39" s="418"/>
      <c r="C39" s="418"/>
      <c r="D39" s="418"/>
      <c r="E39" s="419">
        <f t="shared" si="3"/>
        <v>0</v>
      </c>
    </row>
    <row r="40" spans="1:5" ht="12.75">
      <c r="A40" s="417" t="s">
        <v>370</v>
      </c>
      <c r="B40" s="418"/>
      <c r="C40" s="418"/>
      <c r="D40" s="418"/>
      <c r="E40" s="419">
        <f t="shared" si="3"/>
        <v>0</v>
      </c>
    </row>
    <row r="41" spans="1:5" ht="12.75">
      <c r="A41" s="417" t="s">
        <v>371</v>
      </c>
      <c r="B41" s="418"/>
      <c r="C41" s="418"/>
      <c r="D41" s="418"/>
      <c r="E41" s="419">
        <f t="shared" si="3"/>
        <v>0</v>
      </c>
    </row>
    <row r="42" spans="1:5" ht="12.75">
      <c r="A42" s="426"/>
      <c r="B42" s="418"/>
      <c r="C42" s="418"/>
      <c r="D42" s="418"/>
      <c r="E42" s="419">
        <f t="shared" si="3"/>
        <v>0</v>
      </c>
    </row>
    <row r="43" spans="1:5" ht="12.75">
      <c r="A43" s="426"/>
      <c r="B43" s="418"/>
      <c r="C43" s="418"/>
      <c r="D43" s="418"/>
      <c r="E43" s="419">
        <f t="shared" si="3"/>
        <v>0</v>
      </c>
    </row>
    <row r="44" spans="1:5" ht="13.5" thickBot="1">
      <c r="A44" s="420"/>
      <c r="B44" s="421"/>
      <c r="C44" s="421"/>
      <c r="D44" s="421"/>
      <c r="E44" s="419">
        <f t="shared" si="3"/>
        <v>0</v>
      </c>
    </row>
    <row r="45" spans="1:5" ht="13.5" thickBot="1">
      <c r="A45" s="422" t="s">
        <v>43</v>
      </c>
      <c r="B45" s="423">
        <f>SUM(B38:B44)</f>
        <v>0</v>
      </c>
      <c r="C45" s="423">
        <f>SUM(C38:C44)</f>
        <v>0</v>
      </c>
      <c r="D45" s="423">
        <f>SUM(D38:D44)</f>
        <v>0</v>
      </c>
      <c r="E45" s="424">
        <f>SUM(E38:E44)</f>
        <v>0</v>
      </c>
    </row>
    <row r="47" spans="1:5" ht="15.75">
      <c r="A47" s="1046" t="s">
        <v>541</v>
      </c>
      <c r="B47" s="1046"/>
      <c r="C47" s="1046"/>
      <c r="D47" s="1046"/>
      <c r="E47" s="1046"/>
    </row>
    <row r="48" ht="13.5" thickBot="1"/>
    <row r="49" spans="1:8" ht="13.5" thickBot="1">
      <c r="A49" s="1051" t="s">
        <v>351</v>
      </c>
      <c r="B49" s="1052"/>
      <c r="C49" s="1053"/>
      <c r="D49" s="1049" t="s">
        <v>395</v>
      </c>
      <c r="E49" s="1050"/>
      <c r="H49" s="286"/>
    </row>
    <row r="50" spans="1:5" ht="12.75">
      <c r="A50" s="1054"/>
      <c r="B50" s="1055"/>
      <c r="C50" s="1056"/>
      <c r="D50" s="1042"/>
      <c r="E50" s="1043"/>
    </row>
    <row r="51" spans="1:5" ht="13.5" thickBot="1">
      <c r="A51" s="1057"/>
      <c r="B51" s="1058"/>
      <c r="C51" s="1059"/>
      <c r="D51" s="1044"/>
      <c r="E51" s="1045"/>
    </row>
    <row r="52" spans="1:5" ht="13.5" thickBot="1">
      <c r="A52" s="1060" t="s">
        <v>43</v>
      </c>
      <c r="B52" s="1061"/>
      <c r="C52" s="1062"/>
      <c r="D52" s="1047">
        <f>SUM(D50:E51)</f>
        <v>0</v>
      </c>
      <c r="E52" s="1048"/>
    </row>
  </sheetData>
  <sheetProtection sheet="1" objects="1" scenarios="1"/>
  <mergeCells count="13">
    <mergeCell ref="B2:E2"/>
    <mergeCell ref="B25:E25"/>
    <mergeCell ref="D3:E3"/>
    <mergeCell ref="D26:E26"/>
    <mergeCell ref="D50:E50"/>
    <mergeCell ref="D51:E51"/>
    <mergeCell ref="A47:E47"/>
    <mergeCell ref="D52:E52"/>
    <mergeCell ref="D49:E49"/>
    <mergeCell ref="A49:C49"/>
    <mergeCell ref="A50:C50"/>
    <mergeCell ref="A51:C51"/>
    <mergeCell ref="A52:C52"/>
  </mergeCells>
  <conditionalFormatting sqref="E15:E21 B22:E22 E5:E11 B12:E12 E28:E34 B35:E35 E38:E44 B45:E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12.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96"/>
  <sheetViews>
    <sheetView zoomScale="120" zoomScaleNormal="120" zoomScalePageLayoutView="0" workbookViewId="0" topLeftCell="A1">
      <selection activeCell="A53" sqref="A53"/>
    </sheetView>
  </sheetViews>
  <sheetFormatPr defaultColWidth="9.00390625" defaultRowHeight="12.75"/>
  <cols>
    <col min="1" max="1" width="11.625" style="14" customWidth="1"/>
    <col min="2" max="2" width="12.875" style="15" customWidth="1"/>
    <col min="3" max="3" width="47.375" style="15" customWidth="1"/>
    <col min="4" max="4" width="18.625" style="15" customWidth="1"/>
    <col min="5" max="16384" width="9.375" style="15" customWidth="1"/>
  </cols>
  <sheetData>
    <row r="1" spans="1:4" s="13" customFormat="1" ht="21" customHeight="1" thickBot="1">
      <c r="A1" s="12"/>
      <c r="D1" s="94" t="s">
        <v>372</v>
      </c>
    </row>
    <row r="2" spans="1:6" s="427" customFormat="1" ht="15.75">
      <c r="A2" s="102" t="s">
        <v>44</v>
      </c>
      <c r="B2" s="103"/>
      <c r="C2" s="104" t="s">
        <v>677</v>
      </c>
      <c r="D2" s="760"/>
      <c r="E2" s="761"/>
      <c r="F2" s="105" t="s">
        <v>45</v>
      </c>
    </row>
    <row r="3" spans="1:6" s="427" customFormat="1" ht="16.5" thickBot="1">
      <c r="A3" s="106" t="s">
        <v>46</v>
      </c>
      <c r="B3" s="107"/>
      <c r="C3" s="108" t="s">
        <v>47</v>
      </c>
      <c r="D3" s="762" t="s">
        <v>48</v>
      </c>
      <c r="E3" s="763"/>
      <c r="F3" s="764"/>
    </row>
    <row r="4" spans="1:4" s="428" customFormat="1" ht="15.75" customHeight="1" thickBot="1">
      <c r="A4" s="109"/>
      <c r="B4" s="109"/>
      <c r="C4" s="109"/>
      <c r="D4" s="16" t="s">
        <v>49</v>
      </c>
    </row>
    <row r="5" spans="1:6" ht="36">
      <c r="A5" s="98" t="s">
        <v>50</v>
      </c>
      <c r="B5" s="99" t="s">
        <v>318</v>
      </c>
      <c r="C5" s="1074" t="s">
        <v>51</v>
      </c>
      <c r="D5" s="1076" t="s">
        <v>722</v>
      </c>
      <c r="E5" s="1066" t="s">
        <v>698</v>
      </c>
      <c r="F5" s="1068" t="s">
        <v>723</v>
      </c>
    </row>
    <row r="6" spans="1:6" ht="13.5" thickBot="1">
      <c r="A6" s="100" t="s">
        <v>53</v>
      </c>
      <c r="B6" s="101"/>
      <c r="C6" s="1075"/>
      <c r="D6" s="1077"/>
      <c r="E6" s="1067"/>
      <c r="F6" s="1069"/>
    </row>
    <row r="7" spans="1:6" s="324" customFormat="1" ht="12.75" customHeight="1" thickBot="1">
      <c r="A7" s="202">
        <v>1</v>
      </c>
      <c r="B7" s="151">
        <v>2</v>
      </c>
      <c r="C7" s="151">
        <v>3</v>
      </c>
      <c r="D7" s="765">
        <v>4</v>
      </c>
      <c r="E7" s="202"/>
      <c r="F7" s="203"/>
    </row>
    <row r="8" spans="1:6" s="324" customFormat="1" ht="15.75" customHeight="1" thickBot="1">
      <c r="A8" s="766"/>
      <c r="B8" s="767"/>
      <c r="C8" s="767" t="s">
        <v>54</v>
      </c>
      <c r="D8" s="768"/>
      <c r="E8" s="769"/>
      <c r="F8" s="770"/>
    </row>
    <row r="9" spans="1:6" s="430" customFormat="1" ht="12" customHeight="1" thickBot="1">
      <c r="A9" s="110">
        <v>1</v>
      </c>
      <c r="B9" s="111"/>
      <c r="C9" s="112" t="s">
        <v>306</v>
      </c>
      <c r="D9" s="771">
        <f>SUM(D10:D13)</f>
        <v>15992</v>
      </c>
      <c r="E9" s="772"/>
      <c r="F9" s="773">
        <f>SUM(F10:F13)</f>
        <v>15992</v>
      </c>
    </row>
    <row r="10" spans="1:6" s="431" customFormat="1" ht="12" customHeight="1">
      <c r="A10" s="126"/>
      <c r="B10" s="127">
        <v>1</v>
      </c>
      <c r="C10" s="128" t="s">
        <v>363</v>
      </c>
      <c r="D10" s="774"/>
      <c r="E10" s="161"/>
      <c r="F10" s="775"/>
    </row>
    <row r="11" spans="1:6" s="431" customFormat="1" ht="12" customHeight="1">
      <c r="A11" s="113"/>
      <c r="B11" s="114">
        <v>2</v>
      </c>
      <c r="C11" s="87" t="s">
        <v>268</v>
      </c>
      <c r="D11" s="278">
        <v>15992</v>
      </c>
      <c r="E11" s="162"/>
      <c r="F11" s="776">
        <v>15992</v>
      </c>
    </row>
    <row r="12" spans="1:6" s="431" customFormat="1" ht="12" customHeight="1">
      <c r="A12" s="113"/>
      <c r="B12" s="114">
        <v>3</v>
      </c>
      <c r="C12" s="87" t="s">
        <v>269</v>
      </c>
      <c r="D12" s="278"/>
      <c r="E12" s="162"/>
      <c r="F12" s="776"/>
    </row>
    <row r="13" spans="1:6" s="431" customFormat="1" ht="12" customHeight="1" thickBot="1">
      <c r="A13" s="113"/>
      <c r="B13" s="114">
        <v>4</v>
      </c>
      <c r="C13" s="87" t="s">
        <v>270</v>
      </c>
      <c r="D13" s="278"/>
      <c r="E13" s="163"/>
      <c r="F13" s="777"/>
    </row>
    <row r="14" spans="1:6" s="430" customFormat="1" ht="12" customHeight="1" thickBot="1">
      <c r="A14" s="778">
        <v>2</v>
      </c>
      <c r="B14" s="779"/>
      <c r="C14" s="780" t="s">
        <v>56</v>
      </c>
      <c r="D14" s="781">
        <f>SUM(D15:D18)</f>
        <v>37019</v>
      </c>
      <c r="E14" s="782"/>
      <c r="F14" s="773">
        <f>SUM(F15:F18)</f>
        <v>37019</v>
      </c>
    </row>
    <row r="15" spans="1:6" s="430" customFormat="1" ht="12" customHeight="1">
      <c r="A15" s="116"/>
      <c r="B15" s="117">
        <v>1</v>
      </c>
      <c r="C15" s="118" t="s">
        <v>163</v>
      </c>
      <c r="D15" s="783"/>
      <c r="E15" s="784"/>
      <c r="F15" s="785"/>
    </row>
    <row r="16" spans="1:6" s="430" customFormat="1" ht="12" customHeight="1">
      <c r="A16" s="120"/>
      <c r="B16" s="121">
        <v>2</v>
      </c>
      <c r="C16" s="89" t="s">
        <v>57</v>
      </c>
      <c r="D16" s="786">
        <v>1300</v>
      </c>
      <c r="E16" s="787"/>
      <c r="F16" s="788">
        <v>1300</v>
      </c>
    </row>
    <row r="17" spans="1:6" s="431" customFormat="1" ht="12" customHeight="1">
      <c r="A17" s="113"/>
      <c r="B17" s="114">
        <v>3</v>
      </c>
      <c r="C17" s="87" t="s">
        <v>58</v>
      </c>
      <c r="D17" s="278">
        <v>35719</v>
      </c>
      <c r="E17" s="162"/>
      <c r="F17" s="776">
        <v>35719</v>
      </c>
    </row>
    <row r="18" spans="1:6" s="431" customFormat="1" ht="12" customHeight="1" thickBot="1">
      <c r="A18" s="113"/>
      <c r="B18" s="114">
        <v>4</v>
      </c>
      <c r="C18" s="87" t="s">
        <v>59</v>
      </c>
      <c r="D18" s="278"/>
      <c r="E18" s="163"/>
      <c r="F18" s="777"/>
    </row>
    <row r="19" spans="1:6" s="430" customFormat="1" ht="12" customHeight="1" thickBot="1">
      <c r="A19" s="110">
        <v>3</v>
      </c>
      <c r="B19" s="111"/>
      <c r="C19" s="112" t="s">
        <v>272</v>
      </c>
      <c r="D19" s="789">
        <f>SUM(D20:D28)</f>
        <v>114084</v>
      </c>
      <c r="E19" s="790">
        <f>SUM(E20:E28)</f>
        <v>231</v>
      </c>
      <c r="F19" s="773">
        <f>SUM(F20:F28)</f>
        <v>114315</v>
      </c>
    </row>
    <row r="20" spans="1:6" s="431" customFormat="1" ht="12" customHeight="1">
      <c r="A20" s="113"/>
      <c r="B20" s="114">
        <v>1</v>
      </c>
      <c r="C20" s="87" t="s">
        <v>62</v>
      </c>
      <c r="D20" s="278">
        <v>38681</v>
      </c>
      <c r="E20" s="161">
        <v>-277</v>
      </c>
      <c r="F20" s="775">
        <v>38404</v>
      </c>
    </row>
    <row r="21" spans="1:6" s="431" customFormat="1" ht="12" customHeight="1">
      <c r="A21" s="113"/>
      <c r="B21" s="114">
        <v>2</v>
      </c>
      <c r="C21" s="87" t="s">
        <v>387</v>
      </c>
      <c r="D21" s="278">
        <v>0</v>
      </c>
      <c r="E21" s="162"/>
      <c r="F21" s="776"/>
    </row>
    <row r="22" spans="1:6" s="431" customFormat="1" ht="12" customHeight="1">
      <c r="A22" s="113"/>
      <c r="B22" s="114">
        <v>3</v>
      </c>
      <c r="C22" s="87" t="s">
        <v>172</v>
      </c>
      <c r="D22" s="278"/>
      <c r="E22" s="162">
        <v>508</v>
      </c>
      <c r="F22" s="776">
        <v>508</v>
      </c>
    </row>
    <row r="23" spans="1:6" s="431" customFormat="1" ht="12" customHeight="1">
      <c r="A23" s="113"/>
      <c r="B23" s="114">
        <v>4</v>
      </c>
      <c r="C23" s="87" t="s">
        <v>63</v>
      </c>
      <c r="D23" s="278"/>
      <c r="E23" s="162"/>
      <c r="F23" s="776"/>
    </row>
    <row r="24" spans="1:6" s="431" customFormat="1" ht="12" customHeight="1">
      <c r="A24" s="113"/>
      <c r="B24" s="114">
        <v>5</v>
      </c>
      <c r="C24" s="87" t="s">
        <v>64</v>
      </c>
      <c r="D24" s="278">
        <v>75403</v>
      </c>
      <c r="E24" s="162"/>
      <c r="F24" s="776">
        <v>75403</v>
      </c>
    </row>
    <row r="25" spans="1:6" s="431" customFormat="1" ht="12" customHeight="1">
      <c r="A25" s="113"/>
      <c r="B25" s="114">
        <v>6</v>
      </c>
      <c r="C25" s="87" t="s">
        <v>65</v>
      </c>
      <c r="D25" s="278"/>
      <c r="E25" s="162"/>
      <c r="F25" s="776"/>
    </row>
    <row r="26" spans="1:6" s="431" customFormat="1" ht="12" customHeight="1">
      <c r="A26" s="113"/>
      <c r="B26" s="114">
        <v>7</v>
      </c>
      <c r="C26" s="87" t="s">
        <v>66</v>
      </c>
      <c r="D26" s="278"/>
      <c r="E26" s="162"/>
      <c r="F26" s="776"/>
    </row>
    <row r="27" spans="1:6" s="431" customFormat="1" ht="12" customHeight="1">
      <c r="A27" s="113"/>
      <c r="B27" s="114">
        <v>8</v>
      </c>
      <c r="C27" s="87" t="s">
        <v>388</v>
      </c>
      <c r="D27" s="278"/>
      <c r="E27" s="162"/>
      <c r="F27" s="776"/>
    </row>
    <row r="28" spans="1:6" s="431" customFormat="1" ht="12" customHeight="1" thickBot="1">
      <c r="A28" s="123"/>
      <c r="B28" s="124">
        <v>9</v>
      </c>
      <c r="C28" s="88" t="s">
        <v>389</v>
      </c>
      <c r="D28" s="791"/>
      <c r="E28" s="163"/>
      <c r="F28" s="777"/>
    </row>
    <row r="29" spans="1:6" s="430" customFormat="1" ht="12" customHeight="1" thickBot="1">
      <c r="A29" s="110">
        <v>4</v>
      </c>
      <c r="B29" s="111"/>
      <c r="C29" s="112" t="s">
        <v>60</v>
      </c>
      <c r="D29" s="789">
        <f>SUM(D30:D32)</f>
        <v>0</v>
      </c>
      <c r="E29" s="772"/>
      <c r="F29" s="792"/>
    </row>
    <row r="30" spans="1:6" s="431" customFormat="1" ht="12" customHeight="1">
      <c r="A30" s="113"/>
      <c r="B30" s="114">
        <v>1</v>
      </c>
      <c r="C30" s="87" t="s">
        <v>61</v>
      </c>
      <c r="D30" s="278"/>
      <c r="E30" s="161"/>
      <c r="F30" s="775"/>
    </row>
    <row r="31" spans="1:6" s="431" customFormat="1" ht="12" customHeight="1">
      <c r="A31" s="113"/>
      <c r="B31" s="114">
        <v>2</v>
      </c>
      <c r="C31" s="87" t="s">
        <v>161</v>
      </c>
      <c r="D31" s="278"/>
      <c r="E31" s="162"/>
      <c r="F31" s="776"/>
    </row>
    <row r="32" spans="1:6" s="431" customFormat="1" ht="12" customHeight="1" thickBot="1">
      <c r="A32" s="113"/>
      <c r="B32" s="114">
        <v>3</v>
      </c>
      <c r="C32" s="87" t="s">
        <v>271</v>
      </c>
      <c r="D32" s="278"/>
      <c r="E32" s="163"/>
      <c r="F32" s="777"/>
    </row>
    <row r="33" spans="1:6" s="431" customFormat="1" ht="12" customHeight="1" thickBot="1">
      <c r="A33" s="110">
        <v>5</v>
      </c>
      <c r="B33" s="111"/>
      <c r="C33" s="112" t="s">
        <v>301</v>
      </c>
      <c r="D33" s="789">
        <f>SUM(D34:D38)</f>
        <v>8257</v>
      </c>
      <c r="E33" s="793">
        <f>SUM(E34:E38)</f>
        <v>112</v>
      </c>
      <c r="F33" s="794">
        <f>SUM(F34:F38)</f>
        <v>8369</v>
      </c>
    </row>
    <row r="34" spans="1:6" s="431" customFormat="1" ht="12" customHeight="1">
      <c r="A34" s="126"/>
      <c r="B34" s="127">
        <v>1</v>
      </c>
      <c r="C34" s="128" t="s">
        <v>302</v>
      </c>
      <c r="D34" s="774">
        <v>3912</v>
      </c>
      <c r="E34" s="161">
        <v>112</v>
      </c>
      <c r="F34" s="775">
        <v>4024</v>
      </c>
    </row>
    <row r="35" spans="1:6" s="431" customFormat="1" ht="12" customHeight="1">
      <c r="A35" s="113"/>
      <c r="B35" s="114">
        <v>2</v>
      </c>
      <c r="C35" s="128" t="s">
        <v>303</v>
      </c>
      <c r="D35" s="278">
        <v>4345</v>
      </c>
      <c r="E35" s="162"/>
      <c r="F35" s="776">
        <v>4345</v>
      </c>
    </row>
    <row r="36" spans="1:6" s="431" customFormat="1" ht="12" customHeight="1">
      <c r="A36" s="113"/>
      <c r="B36" s="114">
        <v>3</v>
      </c>
      <c r="C36" s="87" t="s">
        <v>364</v>
      </c>
      <c r="D36" s="278"/>
      <c r="E36" s="162"/>
      <c r="F36" s="776"/>
    </row>
    <row r="37" spans="1:6" s="431" customFormat="1" ht="12" customHeight="1">
      <c r="A37" s="113"/>
      <c r="B37" s="114">
        <v>4</v>
      </c>
      <c r="C37" s="130" t="s">
        <v>304</v>
      </c>
      <c r="D37" s="278"/>
      <c r="E37" s="162"/>
      <c r="F37" s="776"/>
    </row>
    <row r="38" spans="1:6" s="431" customFormat="1" ht="12" customHeight="1" thickBot="1">
      <c r="A38" s="123"/>
      <c r="B38" s="124">
        <v>5</v>
      </c>
      <c r="C38" s="88" t="s">
        <v>305</v>
      </c>
      <c r="D38" s="795"/>
      <c r="E38" s="163"/>
      <c r="F38" s="777"/>
    </row>
    <row r="39" spans="1:6" s="431" customFormat="1" ht="12" customHeight="1" thickBot="1">
      <c r="A39" s="179">
        <v>6</v>
      </c>
      <c r="B39" s="132"/>
      <c r="C39" s="641" t="s">
        <v>542</v>
      </c>
      <c r="D39" s="796">
        <f>SUM(D40:D41)</f>
        <v>0</v>
      </c>
      <c r="E39" s="793"/>
      <c r="F39" s="797"/>
    </row>
    <row r="40" spans="1:6" s="431" customFormat="1" ht="12" customHeight="1">
      <c r="A40" s="142"/>
      <c r="B40" s="121">
        <v>1</v>
      </c>
      <c r="C40" s="649" t="s">
        <v>543</v>
      </c>
      <c r="D40" s="798"/>
      <c r="E40" s="161"/>
      <c r="F40" s="775"/>
    </row>
    <row r="41" spans="1:6" s="431" customFormat="1" ht="12" customHeight="1" thickBot="1">
      <c r="A41" s="123"/>
      <c r="B41" s="124">
        <v>2</v>
      </c>
      <c r="C41" s="642" t="s">
        <v>544</v>
      </c>
      <c r="D41" s="795"/>
      <c r="E41" s="163"/>
      <c r="F41" s="777"/>
    </row>
    <row r="42" spans="1:6" s="430" customFormat="1" ht="12" customHeight="1" thickBot="1">
      <c r="A42" s="110">
        <v>7</v>
      </c>
      <c r="B42" s="111"/>
      <c r="C42" s="641" t="s">
        <v>545</v>
      </c>
      <c r="D42" s="799">
        <f>+D39+D33+D29+D19+D14+D9</f>
        <v>175352</v>
      </c>
      <c r="E42" s="772">
        <f>SUM(E9+E14+E19+E29+E33+E39)</f>
        <v>343</v>
      </c>
      <c r="F42" s="773">
        <f>+F39+F33+F29+F19+F14+F9</f>
        <v>175695</v>
      </c>
    </row>
    <row r="43" spans="1:6" s="431" customFormat="1" ht="12" customHeight="1" thickBot="1">
      <c r="A43" s="800">
        <v>8</v>
      </c>
      <c r="B43" s="121"/>
      <c r="C43" s="801" t="s">
        <v>546</v>
      </c>
      <c r="D43" s="798"/>
      <c r="E43" s="802"/>
      <c r="F43" s="803"/>
    </row>
    <row r="44" spans="1:6" s="431" customFormat="1" ht="12" customHeight="1" thickBot="1">
      <c r="A44" s="179">
        <v>9</v>
      </c>
      <c r="B44" s="132"/>
      <c r="C44" s="681" t="s">
        <v>166</v>
      </c>
      <c r="D44" s="804"/>
      <c r="E44" s="793"/>
      <c r="F44" s="797"/>
    </row>
    <row r="45" spans="1:6" s="431" customFormat="1" ht="12" customHeight="1" thickBot="1">
      <c r="A45" s="648">
        <v>10</v>
      </c>
      <c r="B45" s="647"/>
      <c r="C45" s="641" t="s">
        <v>547</v>
      </c>
      <c r="D45" s="771">
        <f>SUM(D46:D51)</f>
        <v>18936</v>
      </c>
      <c r="E45" s="793"/>
      <c r="F45" s="794">
        <f>SUM(F46:F51)</f>
        <v>18936</v>
      </c>
    </row>
    <row r="46" spans="1:6" s="431" customFormat="1" ht="12" customHeight="1">
      <c r="A46" s="645"/>
      <c r="B46" s="646">
        <v>1</v>
      </c>
      <c r="C46" s="128" t="s">
        <v>548</v>
      </c>
      <c r="D46" s="805">
        <v>18936</v>
      </c>
      <c r="E46" s="161"/>
      <c r="F46" s="775">
        <v>18936</v>
      </c>
    </row>
    <row r="47" spans="1:6" s="431" customFormat="1" ht="12" customHeight="1">
      <c r="A47" s="644"/>
      <c r="B47" s="643">
        <v>2</v>
      </c>
      <c r="C47" s="87" t="s">
        <v>449</v>
      </c>
      <c r="D47" s="806"/>
      <c r="E47" s="162"/>
      <c r="F47" s="776"/>
    </row>
    <row r="48" spans="1:6" s="431" customFormat="1" ht="12" customHeight="1">
      <c r="A48" s="644"/>
      <c r="B48" s="643">
        <v>3</v>
      </c>
      <c r="C48" s="87" t="s">
        <v>450</v>
      </c>
      <c r="D48" s="806"/>
      <c r="E48" s="162"/>
      <c r="F48" s="776"/>
    </row>
    <row r="49" spans="1:6" s="431" customFormat="1" ht="12" customHeight="1">
      <c r="A49" s="644"/>
      <c r="B49" s="643">
        <v>4</v>
      </c>
      <c r="C49" s="87" t="s">
        <v>451</v>
      </c>
      <c r="D49" s="806"/>
      <c r="E49" s="162"/>
      <c r="F49" s="776"/>
    </row>
    <row r="50" spans="1:6" s="431" customFormat="1" ht="12" customHeight="1">
      <c r="A50" s="644"/>
      <c r="B50" s="643">
        <v>5</v>
      </c>
      <c r="C50" s="87" t="s">
        <v>549</v>
      </c>
      <c r="D50" s="806"/>
      <c r="E50" s="162"/>
      <c r="F50" s="776"/>
    </row>
    <row r="51" spans="1:6" s="431" customFormat="1" ht="12" customHeight="1" thickBot="1">
      <c r="A51" s="807"/>
      <c r="B51" s="808">
        <v>6</v>
      </c>
      <c r="C51" s="88" t="s">
        <v>456</v>
      </c>
      <c r="D51" s="809"/>
      <c r="E51" s="163"/>
      <c r="F51" s="777"/>
    </row>
    <row r="52" spans="1:6" s="431" customFormat="1" ht="15" customHeight="1" thickBot="1">
      <c r="A52" s="810"/>
      <c r="B52" s="811"/>
      <c r="C52" s="812" t="s">
        <v>32</v>
      </c>
      <c r="D52" s="813">
        <f>+D45+D44+D43+D42</f>
        <v>194288</v>
      </c>
      <c r="E52" s="206">
        <f>SUM(E42+E43+E44+E45)</f>
        <v>343</v>
      </c>
      <c r="F52" s="794">
        <f>+F45+F44+F43+F42</f>
        <v>194631</v>
      </c>
    </row>
    <row r="53" spans="1:6" s="431" customFormat="1" ht="15" customHeight="1">
      <c r="A53" s="638"/>
      <c r="B53" s="638"/>
      <c r="C53" s="639"/>
      <c r="D53" s="640"/>
      <c r="F53" s="814"/>
    </row>
    <row r="54" spans="1:4" ht="12.75">
      <c r="A54" s="133"/>
      <c r="B54" s="134"/>
      <c r="C54" s="134"/>
      <c r="D54" s="134"/>
    </row>
    <row r="55" spans="1:4" ht="13.5" thickBot="1">
      <c r="A55" s="133"/>
      <c r="B55" s="134"/>
      <c r="C55" s="134"/>
      <c r="D55" s="134"/>
    </row>
    <row r="56" spans="1:6" s="324" customFormat="1" ht="16.5" customHeight="1" thickBot="1">
      <c r="A56" s="1070" t="s">
        <v>69</v>
      </c>
      <c r="B56" s="1071"/>
      <c r="C56" s="1071"/>
      <c r="D56" s="1071"/>
      <c r="E56" s="1072"/>
      <c r="F56" s="1073"/>
    </row>
    <row r="57" spans="1:6" s="433" customFormat="1" ht="12" customHeight="1" thickBot="1">
      <c r="A57" s="152">
        <v>11</v>
      </c>
      <c r="B57" s="153"/>
      <c r="C57" s="154" t="s">
        <v>550</v>
      </c>
      <c r="D57" s="815">
        <f>D58+D60+D61+D62+SUM(D64:D71)</f>
        <v>184716</v>
      </c>
      <c r="E57" s="816">
        <f>E58+E59+E60++E61+E62+E63+E64+E65+E66+E67+E68+E69+E70+E71</f>
        <v>343</v>
      </c>
      <c r="F57" s="816">
        <f>F58+F59+F60+F61+F62+F63+F64+F65+F66+F67+F68+F69+F70+F71</f>
        <v>185059</v>
      </c>
    </row>
    <row r="58" spans="1:6" ht="12" customHeight="1">
      <c r="A58" s="113"/>
      <c r="B58" s="136">
        <v>1</v>
      </c>
      <c r="C58" s="43" t="s">
        <v>35</v>
      </c>
      <c r="D58" s="278">
        <v>42668</v>
      </c>
      <c r="E58" s="817">
        <v>401</v>
      </c>
      <c r="F58" s="818">
        <v>43069</v>
      </c>
    </row>
    <row r="59" spans="1:6" ht="12" customHeight="1">
      <c r="A59" s="113"/>
      <c r="B59" s="136"/>
      <c r="C59" s="224" t="s">
        <v>319</v>
      </c>
      <c r="D59" s="819"/>
      <c r="E59" s="820"/>
      <c r="F59" s="821"/>
    </row>
    <row r="60" spans="1:6" ht="12" customHeight="1">
      <c r="A60" s="113"/>
      <c r="B60" s="136">
        <v>2</v>
      </c>
      <c r="C60" s="31" t="s">
        <v>36</v>
      </c>
      <c r="D60" s="278">
        <v>10107</v>
      </c>
      <c r="E60" s="820">
        <v>107</v>
      </c>
      <c r="F60" s="821">
        <v>10214</v>
      </c>
    </row>
    <row r="61" spans="1:6" ht="12" customHeight="1">
      <c r="A61" s="113"/>
      <c r="B61" s="136">
        <v>3</v>
      </c>
      <c r="C61" s="31" t="s">
        <v>325</v>
      </c>
      <c r="D61" s="278">
        <v>36018</v>
      </c>
      <c r="E61" s="820">
        <v>-277</v>
      </c>
      <c r="F61" s="821">
        <v>35741</v>
      </c>
    </row>
    <row r="62" spans="1:6" ht="12" customHeight="1">
      <c r="A62" s="113"/>
      <c r="B62" s="136">
        <v>4</v>
      </c>
      <c r="C62" s="47" t="s">
        <v>179</v>
      </c>
      <c r="D62" s="278">
        <v>2470</v>
      </c>
      <c r="E62" s="820"/>
      <c r="F62" s="821">
        <v>2470</v>
      </c>
    </row>
    <row r="63" spans="1:6" ht="12" customHeight="1">
      <c r="A63" s="113"/>
      <c r="B63" s="136"/>
      <c r="C63" s="225" t="s">
        <v>317</v>
      </c>
      <c r="D63" s="819"/>
      <c r="E63" s="820"/>
      <c r="F63" s="821"/>
    </row>
    <row r="64" spans="1:6" ht="12" customHeight="1">
      <c r="A64" s="113"/>
      <c r="B64" s="136">
        <v>5</v>
      </c>
      <c r="C64" s="70" t="s">
        <v>274</v>
      </c>
      <c r="D64" s="278"/>
      <c r="E64" s="820"/>
      <c r="F64" s="821"/>
    </row>
    <row r="65" spans="1:6" ht="12" customHeight="1">
      <c r="A65" s="113"/>
      <c r="B65" s="136">
        <v>6</v>
      </c>
      <c r="C65" s="31" t="s">
        <v>255</v>
      </c>
      <c r="D65" s="278">
        <v>19018</v>
      </c>
      <c r="E65" s="820"/>
      <c r="F65" s="821">
        <v>19018</v>
      </c>
    </row>
    <row r="66" spans="1:6" ht="12" customHeight="1">
      <c r="A66" s="113"/>
      <c r="B66" s="136">
        <v>7</v>
      </c>
      <c r="C66" s="86" t="s">
        <v>285</v>
      </c>
      <c r="D66" s="278">
        <v>3781</v>
      </c>
      <c r="E66" s="820"/>
      <c r="F66" s="821">
        <v>3781</v>
      </c>
    </row>
    <row r="67" spans="1:6" ht="12" customHeight="1">
      <c r="A67" s="113"/>
      <c r="B67" s="136">
        <v>8</v>
      </c>
      <c r="C67" s="86" t="s">
        <v>362</v>
      </c>
      <c r="D67" s="278"/>
      <c r="E67" s="820"/>
      <c r="F67" s="821"/>
    </row>
    <row r="68" spans="1:6" ht="12" customHeight="1">
      <c r="A68" s="113"/>
      <c r="B68" s="136">
        <v>9</v>
      </c>
      <c r="C68" s="31" t="s">
        <v>170</v>
      </c>
      <c r="D68" s="278">
        <v>67854</v>
      </c>
      <c r="E68" s="820">
        <v>112</v>
      </c>
      <c r="F68" s="821">
        <v>67966</v>
      </c>
    </row>
    <row r="69" spans="1:6" ht="12" customHeight="1">
      <c r="A69" s="113"/>
      <c r="B69" s="136">
        <v>10</v>
      </c>
      <c r="C69" s="31" t="s">
        <v>37</v>
      </c>
      <c r="D69" s="278"/>
      <c r="E69" s="820"/>
      <c r="F69" s="821"/>
    </row>
    <row r="70" spans="1:6" ht="12" customHeight="1">
      <c r="A70" s="113"/>
      <c r="B70" s="136">
        <v>11</v>
      </c>
      <c r="C70" s="48" t="s">
        <v>277</v>
      </c>
      <c r="D70" s="278"/>
      <c r="E70" s="820"/>
      <c r="F70" s="821"/>
    </row>
    <row r="71" spans="1:6" ht="12" customHeight="1" thickBot="1">
      <c r="A71" s="123"/>
      <c r="B71" s="822">
        <v>12</v>
      </c>
      <c r="C71" s="48" t="s">
        <v>667</v>
      </c>
      <c r="D71" s="791">
        <v>2800</v>
      </c>
      <c r="E71" s="163"/>
      <c r="F71" s="777">
        <v>2800</v>
      </c>
    </row>
    <row r="72" spans="1:6" ht="12" customHeight="1" thickBot="1">
      <c r="A72" s="110">
        <v>12</v>
      </c>
      <c r="B72" s="111"/>
      <c r="C72" s="112" t="s">
        <v>72</v>
      </c>
      <c r="D72" s="789">
        <f>SUM(D73:D78)</f>
        <v>2942</v>
      </c>
      <c r="E72" s="789">
        <f>SUM(E73:E78)</f>
        <v>0</v>
      </c>
      <c r="F72" s="432">
        <f>SUM(F73:F78)</f>
        <v>2942</v>
      </c>
    </row>
    <row r="73" spans="1:6" s="433" customFormat="1" ht="12" customHeight="1">
      <c r="A73" s="126"/>
      <c r="B73" s="127">
        <v>1</v>
      </c>
      <c r="C73" s="36" t="s">
        <v>326</v>
      </c>
      <c r="D73" s="774"/>
      <c r="E73" s="161"/>
      <c r="F73" s="775"/>
    </row>
    <row r="74" spans="1:6" ht="12" customHeight="1">
      <c r="A74" s="113"/>
      <c r="B74" s="114">
        <v>2</v>
      </c>
      <c r="C74" s="31" t="s">
        <v>327</v>
      </c>
      <c r="D74" s="278">
        <v>2942</v>
      </c>
      <c r="E74" s="162"/>
      <c r="F74" s="776">
        <v>2942</v>
      </c>
    </row>
    <row r="75" spans="1:6" ht="12" customHeight="1">
      <c r="A75" s="113"/>
      <c r="B75" s="114">
        <v>3</v>
      </c>
      <c r="C75" s="31" t="s">
        <v>263</v>
      </c>
      <c r="D75" s="278"/>
      <c r="E75" s="162"/>
      <c r="F75" s="776"/>
    </row>
    <row r="76" spans="1:6" ht="12" customHeight="1">
      <c r="A76" s="113"/>
      <c r="B76" s="114">
        <v>4</v>
      </c>
      <c r="C76" s="31" t="s">
        <v>288</v>
      </c>
      <c r="D76" s="278"/>
      <c r="E76" s="162"/>
      <c r="F76" s="776"/>
    </row>
    <row r="77" spans="1:6" ht="12" customHeight="1">
      <c r="A77" s="113"/>
      <c r="B77" s="114">
        <v>5</v>
      </c>
      <c r="C77" s="31" t="s">
        <v>169</v>
      </c>
      <c r="D77" s="278"/>
      <c r="E77" s="162"/>
      <c r="F77" s="776"/>
    </row>
    <row r="78" spans="1:6" ht="12" customHeight="1" thickBot="1">
      <c r="A78" s="123"/>
      <c r="B78" s="124">
        <v>6</v>
      </c>
      <c r="C78" s="48" t="s">
        <v>191</v>
      </c>
      <c r="D78" s="791"/>
      <c r="E78" s="163"/>
      <c r="F78" s="777"/>
    </row>
    <row r="79" spans="1:6" ht="12" customHeight="1" thickBot="1">
      <c r="A79" s="110">
        <v>13</v>
      </c>
      <c r="B79" s="111"/>
      <c r="C79" s="112" t="s">
        <v>38</v>
      </c>
      <c r="D79" s="789">
        <f>SUM(D80:D81)</f>
        <v>0</v>
      </c>
      <c r="E79" s="772"/>
      <c r="F79" s="792"/>
    </row>
    <row r="80" spans="1:6" s="433" customFormat="1" ht="12" customHeight="1">
      <c r="A80" s="126"/>
      <c r="B80" s="127">
        <v>1</v>
      </c>
      <c r="C80" s="128" t="s">
        <v>74</v>
      </c>
      <c r="D80" s="774"/>
      <c r="E80" s="171"/>
      <c r="F80" s="823"/>
    </row>
    <row r="81" spans="1:6" ht="12" customHeight="1" thickBot="1">
      <c r="A81" s="123"/>
      <c r="B81" s="124">
        <v>2</v>
      </c>
      <c r="C81" s="88" t="s">
        <v>75</v>
      </c>
      <c r="D81" s="791"/>
      <c r="E81" s="162"/>
      <c r="F81" s="776"/>
    </row>
    <row r="82" spans="1:6" ht="12" customHeight="1" thickBot="1">
      <c r="A82" s="824">
        <v>14</v>
      </c>
      <c r="B82" s="825"/>
      <c r="C82" s="826" t="s">
        <v>76</v>
      </c>
      <c r="D82" s="827"/>
      <c r="E82" s="163"/>
      <c r="F82" s="777"/>
    </row>
    <row r="83" spans="1:6" ht="12" customHeight="1" thickBot="1">
      <c r="A83" s="110">
        <v>15</v>
      </c>
      <c r="B83" s="111"/>
      <c r="C83" s="112" t="s">
        <v>551</v>
      </c>
      <c r="D83" s="771">
        <f>+D57+D72+D79+D82</f>
        <v>187658</v>
      </c>
      <c r="E83" s="828">
        <f>+E57+E72+E79+E82</f>
        <v>343</v>
      </c>
      <c r="F83" s="429">
        <f>+F57+F72+F79+F82</f>
        <v>188001</v>
      </c>
    </row>
    <row r="84" spans="1:6" ht="12" customHeight="1" thickBot="1">
      <c r="A84" s="110">
        <v>16</v>
      </c>
      <c r="B84" s="111"/>
      <c r="C84" s="112" t="s">
        <v>552</v>
      </c>
      <c r="D84" s="789">
        <f>SUM(D85:D90)</f>
        <v>6630</v>
      </c>
      <c r="E84" s="829">
        <f>SUM(E85:E90)</f>
        <v>0</v>
      </c>
      <c r="F84" s="432">
        <f>SUM(F85:F90)</f>
        <v>6630</v>
      </c>
    </row>
    <row r="85" spans="1:6" s="433" customFormat="1" ht="12" customHeight="1">
      <c r="A85" s="126"/>
      <c r="B85" s="127">
        <v>1</v>
      </c>
      <c r="C85" s="36" t="s">
        <v>467</v>
      </c>
      <c r="D85" s="774">
        <v>5434</v>
      </c>
      <c r="E85" s="784"/>
      <c r="F85" s="785">
        <v>5434</v>
      </c>
    </row>
    <row r="86" spans="1:6" s="433" customFormat="1" ht="12" customHeight="1">
      <c r="A86" s="113"/>
      <c r="B86" s="114">
        <v>2</v>
      </c>
      <c r="C86" s="31" t="s">
        <v>468</v>
      </c>
      <c r="D86" s="278"/>
      <c r="E86" s="787"/>
      <c r="F86" s="788"/>
    </row>
    <row r="87" spans="1:6" s="433" customFormat="1" ht="12" customHeight="1">
      <c r="A87" s="113"/>
      <c r="B87" s="114">
        <v>3</v>
      </c>
      <c r="C87" s="31" t="s">
        <v>469</v>
      </c>
      <c r="D87" s="278">
        <v>1196</v>
      </c>
      <c r="E87" s="787"/>
      <c r="F87" s="788">
        <v>1196</v>
      </c>
    </row>
    <row r="88" spans="1:6" s="433" customFormat="1" ht="12" customHeight="1">
      <c r="A88" s="113"/>
      <c r="B88" s="114">
        <v>4</v>
      </c>
      <c r="C88" s="31" t="s">
        <v>470</v>
      </c>
      <c r="D88" s="278"/>
      <c r="E88" s="787"/>
      <c r="F88" s="788"/>
    </row>
    <row r="89" spans="1:6" s="433" customFormat="1" ht="12" customHeight="1">
      <c r="A89" s="113"/>
      <c r="B89" s="114">
        <v>5</v>
      </c>
      <c r="C89" s="31" t="s">
        <v>471</v>
      </c>
      <c r="D89" s="278"/>
      <c r="E89" s="162"/>
      <c r="F89" s="776"/>
    </row>
    <row r="90" spans="1:6" ht="18" customHeight="1" thickBot="1">
      <c r="A90" s="123"/>
      <c r="B90" s="124">
        <v>6</v>
      </c>
      <c r="C90" s="48" t="s">
        <v>553</v>
      </c>
      <c r="D90" s="791"/>
      <c r="E90" s="163"/>
      <c r="F90" s="777"/>
    </row>
    <row r="91" spans="1:6" ht="12" customHeight="1" thickBot="1">
      <c r="A91" s="179">
        <v>17</v>
      </c>
      <c r="B91" s="132"/>
      <c r="C91" s="112" t="s">
        <v>201</v>
      </c>
      <c r="D91" s="830"/>
      <c r="E91" s="793"/>
      <c r="F91" s="797"/>
    </row>
    <row r="92" spans="1:6" ht="12" customHeight="1" thickBot="1">
      <c r="A92" s="137"/>
      <c r="B92" s="138"/>
      <c r="C92" s="205" t="s">
        <v>77</v>
      </c>
      <c r="D92" s="831">
        <f>+D83+D84+D91</f>
        <v>194288</v>
      </c>
      <c r="E92" s="832">
        <f>+E83+E84+E91</f>
        <v>343</v>
      </c>
      <c r="F92" s="434">
        <f>+F83+F84+F91</f>
        <v>194631</v>
      </c>
    </row>
    <row r="93" spans="5:6" ht="15" customHeight="1" thickBot="1">
      <c r="E93" s="134"/>
      <c r="F93" s="134"/>
    </row>
    <row r="94" spans="1:6" ht="13.5" thickBot="1">
      <c r="A94" s="139" t="s">
        <v>554</v>
      </c>
      <c r="B94" s="140"/>
      <c r="C94" s="141"/>
      <c r="D94" s="833">
        <v>51</v>
      </c>
      <c r="E94" s="793"/>
      <c r="F94" s="797">
        <v>51</v>
      </c>
    </row>
    <row r="95" spans="1:4" ht="15" customHeight="1" thickBot="1">
      <c r="A95" s="1065" t="s">
        <v>333</v>
      </c>
      <c r="B95" s="1065"/>
      <c r="C95" s="1065"/>
      <c r="D95" s="1065"/>
    </row>
    <row r="96" spans="1:4" ht="14.25" customHeight="1">
      <c r="A96" s="1065"/>
      <c r="B96" s="1065"/>
      <c r="C96" s="1065"/>
      <c r="D96" s="1065"/>
    </row>
  </sheetData>
  <sheetProtection formatCells="0"/>
  <mergeCells count="7">
    <mergeCell ref="A96:D96"/>
    <mergeCell ref="E5:E6"/>
    <mergeCell ref="F5:F6"/>
    <mergeCell ref="A56:F56"/>
    <mergeCell ref="A95:D95"/>
    <mergeCell ref="C5:C6"/>
    <mergeCell ref="D5:D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5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50"/>
  <sheetViews>
    <sheetView zoomScale="120" zoomScaleNormal="120" zoomScalePageLayoutView="0" workbookViewId="0" topLeftCell="A1">
      <selection activeCell="A2" sqref="A2:F49"/>
    </sheetView>
  </sheetViews>
  <sheetFormatPr defaultColWidth="9.00390625" defaultRowHeight="12.75"/>
  <cols>
    <col min="1" max="1" width="11.625" style="3" customWidth="1"/>
    <col min="2" max="2" width="11.625" style="1" customWidth="1"/>
    <col min="3" max="3" width="49.87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45"/>
      <c r="D1" s="94" t="s">
        <v>373</v>
      </c>
    </row>
    <row r="2" spans="1:6" s="6" customFormat="1" ht="16.5" thickBot="1">
      <c r="A2" s="102" t="s">
        <v>44</v>
      </c>
      <c r="B2" s="103"/>
      <c r="C2" s="104" t="s">
        <v>677</v>
      </c>
      <c r="D2" s="760"/>
      <c r="E2" s="834"/>
      <c r="F2" s="760" t="s">
        <v>45</v>
      </c>
    </row>
    <row r="3" spans="1:6" s="6" customFormat="1" ht="16.5" thickBot="1">
      <c r="A3" s="106" t="s">
        <v>46</v>
      </c>
      <c r="B3" s="107"/>
      <c r="C3" s="564" t="s">
        <v>78</v>
      </c>
      <c r="D3" s="835"/>
      <c r="E3" s="836"/>
      <c r="F3" s="760" t="s">
        <v>45</v>
      </c>
    </row>
    <row r="4" spans="1:4" s="7" customFormat="1" ht="21" customHeight="1" thickBot="1">
      <c r="A4" s="109"/>
      <c r="B4" s="109"/>
      <c r="C4" s="109"/>
      <c r="D4" s="16" t="s">
        <v>49</v>
      </c>
    </row>
    <row r="5" spans="1:6" ht="36">
      <c r="A5" s="98" t="s">
        <v>50</v>
      </c>
      <c r="B5" s="99" t="s">
        <v>318</v>
      </c>
      <c r="C5" s="1074" t="s">
        <v>51</v>
      </c>
      <c r="D5" s="1086" t="s">
        <v>722</v>
      </c>
      <c r="E5" s="1079" t="s">
        <v>698</v>
      </c>
      <c r="F5" s="1081" t="s">
        <v>723</v>
      </c>
    </row>
    <row r="6" spans="1:6" ht="13.5" thickBot="1">
      <c r="A6" s="146" t="s">
        <v>53</v>
      </c>
      <c r="B6" s="147"/>
      <c r="C6" s="1075"/>
      <c r="D6" s="1087"/>
      <c r="E6" s="1080"/>
      <c r="F6" s="1082"/>
    </row>
    <row r="7" spans="1:6" s="4" customFormat="1" ht="12" customHeight="1" thickBot="1">
      <c r="A7" s="206">
        <v>1</v>
      </c>
      <c r="B7" s="207">
        <v>2</v>
      </c>
      <c r="C7" s="207">
        <v>3</v>
      </c>
      <c r="D7" s="837">
        <v>4</v>
      </c>
      <c r="E7" s="838"/>
      <c r="F7" s="839"/>
    </row>
    <row r="8" spans="1:6" s="9" customFormat="1" ht="15.75" customHeight="1" thickBot="1">
      <c r="A8" s="148"/>
      <c r="B8" s="149"/>
      <c r="C8" s="135" t="s">
        <v>54</v>
      </c>
      <c r="D8" s="840"/>
      <c r="E8" s="841"/>
      <c r="F8" s="841"/>
    </row>
    <row r="9" spans="1:6" s="8" customFormat="1" ht="12" customHeight="1" thickBot="1">
      <c r="A9" s="110">
        <v>1</v>
      </c>
      <c r="B9" s="111"/>
      <c r="C9" s="112" t="s">
        <v>55</v>
      </c>
      <c r="D9" s="842">
        <f>SUM(D10:D13)</f>
        <v>568</v>
      </c>
      <c r="E9" s="842">
        <f>SUM(E10:E13)</f>
        <v>0</v>
      </c>
      <c r="F9" s="771">
        <f>SUM(F10:F13)</f>
        <v>568</v>
      </c>
    </row>
    <row r="10" spans="1:6" ht="12" customHeight="1">
      <c r="A10" s="113"/>
      <c r="B10" s="114">
        <v>1</v>
      </c>
      <c r="C10" s="87" t="s">
        <v>363</v>
      </c>
      <c r="D10" s="843"/>
      <c r="E10" s="844"/>
      <c r="F10" s="844"/>
    </row>
    <row r="11" spans="1:6" ht="12" customHeight="1">
      <c r="A11" s="113"/>
      <c r="B11" s="114">
        <v>2</v>
      </c>
      <c r="C11" s="87" t="s">
        <v>268</v>
      </c>
      <c r="D11" s="843">
        <v>548</v>
      </c>
      <c r="E11" s="845"/>
      <c r="F11" s="846">
        <v>548</v>
      </c>
    </row>
    <row r="12" spans="1:6" ht="12" customHeight="1">
      <c r="A12" s="113"/>
      <c r="B12" s="114">
        <v>3</v>
      </c>
      <c r="C12" s="87" t="s">
        <v>269</v>
      </c>
      <c r="D12" s="843">
        <v>20</v>
      </c>
      <c r="E12" s="845"/>
      <c r="F12" s="846">
        <v>20</v>
      </c>
    </row>
    <row r="13" spans="1:6" ht="12" customHeight="1" thickBot="1">
      <c r="A13" s="113"/>
      <c r="B13" s="114">
        <v>4</v>
      </c>
      <c r="C13" s="87" t="s">
        <v>270</v>
      </c>
      <c r="D13" s="843"/>
      <c r="E13" s="847"/>
      <c r="F13" s="847"/>
    </row>
    <row r="14" spans="1:6" ht="12" customHeight="1" thickBot="1">
      <c r="A14" s="110">
        <v>2</v>
      </c>
      <c r="B14" s="132"/>
      <c r="C14" s="112" t="s">
        <v>60</v>
      </c>
      <c r="D14" s="848"/>
      <c r="E14" s="849"/>
      <c r="F14" s="850"/>
    </row>
    <row r="15" spans="1:6" s="8" customFormat="1" ht="12" customHeight="1" thickBot="1">
      <c r="A15" s="110">
        <v>3</v>
      </c>
      <c r="B15" s="111"/>
      <c r="C15" s="112" t="s">
        <v>301</v>
      </c>
      <c r="D15" s="851">
        <f>SUM(D16:D22)</f>
        <v>9600</v>
      </c>
      <c r="E15" s="852">
        <f>SUM(E16:E22)</f>
        <v>352</v>
      </c>
      <c r="F15" s="789">
        <f>SUM(F16:F22)</f>
        <v>9952</v>
      </c>
    </row>
    <row r="16" spans="1:6" s="2" customFormat="1" ht="12" customHeight="1">
      <c r="A16" s="126"/>
      <c r="B16" s="127">
        <v>1</v>
      </c>
      <c r="C16" s="128" t="s">
        <v>302</v>
      </c>
      <c r="D16" s="853">
        <v>9600</v>
      </c>
      <c r="E16" s="854"/>
      <c r="F16" s="855">
        <v>9600</v>
      </c>
    </row>
    <row r="17" spans="1:6" s="2" customFormat="1" ht="12" customHeight="1">
      <c r="A17" s="113"/>
      <c r="B17" s="114">
        <v>2</v>
      </c>
      <c r="C17" s="128" t="s">
        <v>303</v>
      </c>
      <c r="D17" s="843"/>
      <c r="E17" s="856"/>
      <c r="F17" s="856"/>
    </row>
    <row r="18" spans="1:6" s="2" customFormat="1" ht="12" customHeight="1">
      <c r="A18" s="113"/>
      <c r="B18" s="114">
        <v>3</v>
      </c>
      <c r="C18" s="87" t="s">
        <v>67</v>
      </c>
      <c r="D18" s="843"/>
      <c r="E18" s="857">
        <v>352</v>
      </c>
      <c r="F18" s="858">
        <v>352</v>
      </c>
    </row>
    <row r="19" spans="1:6" s="2" customFormat="1" ht="12" customHeight="1">
      <c r="A19" s="113"/>
      <c r="B19" s="114">
        <v>4</v>
      </c>
      <c r="C19" s="130" t="s">
        <v>304</v>
      </c>
      <c r="D19" s="843"/>
      <c r="E19" s="856"/>
      <c r="F19" s="856"/>
    </row>
    <row r="20" spans="1:6" s="2" customFormat="1" ht="12" customHeight="1">
      <c r="A20" s="123"/>
      <c r="B20" s="124">
        <v>5</v>
      </c>
      <c r="C20" s="87" t="s">
        <v>305</v>
      </c>
      <c r="D20" s="859"/>
      <c r="E20" s="856"/>
      <c r="F20" s="856"/>
    </row>
    <row r="21" spans="1:6" s="2" customFormat="1" ht="12" customHeight="1">
      <c r="A21" s="123"/>
      <c r="B21" s="124">
        <v>6</v>
      </c>
      <c r="C21" s="128" t="s">
        <v>164</v>
      </c>
      <c r="D21" s="859"/>
      <c r="E21" s="856"/>
      <c r="F21" s="856"/>
    </row>
    <row r="22" spans="1:6" s="2" customFormat="1" ht="12" customHeight="1" thickBot="1">
      <c r="A22" s="143"/>
      <c r="B22" s="144">
        <v>7</v>
      </c>
      <c r="C22" s="650" t="s">
        <v>166</v>
      </c>
      <c r="D22" s="860"/>
      <c r="E22" s="861"/>
      <c r="F22" s="861"/>
    </row>
    <row r="23" spans="1:6" ht="12" customHeight="1" thickBot="1">
      <c r="A23" s="152">
        <v>4</v>
      </c>
      <c r="B23" s="153"/>
      <c r="C23" s="154" t="s">
        <v>80</v>
      </c>
      <c r="D23" s="862">
        <v>24866</v>
      </c>
      <c r="E23" s="849"/>
      <c r="F23" s="863">
        <v>24866</v>
      </c>
    </row>
    <row r="24" spans="1:6" s="2" customFormat="1" ht="15" customHeight="1" thickBot="1">
      <c r="A24" s="131"/>
      <c r="B24" s="132"/>
      <c r="C24" s="204" t="s">
        <v>32</v>
      </c>
      <c r="D24" s="864">
        <f>D9+D14+D15+D23</f>
        <v>35034</v>
      </c>
      <c r="E24" s="337">
        <f>E9+E14+E15+E23</f>
        <v>352</v>
      </c>
      <c r="F24" s="865">
        <f>F9+F14+F15+F23</f>
        <v>35386</v>
      </c>
    </row>
    <row r="25" spans="1:6" s="2" customFormat="1" ht="12.75" customHeight="1" thickBot="1">
      <c r="A25" s="155"/>
      <c r="B25" s="156"/>
      <c r="C25" s="157"/>
      <c r="D25" s="866"/>
      <c r="E25" s="867"/>
      <c r="F25" s="867"/>
    </row>
    <row r="26" spans="1:6" s="9" customFormat="1" ht="15" customHeight="1" thickBot="1">
      <c r="A26" s="1083" t="s">
        <v>69</v>
      </c>
      <c r="B26" s="1084"/>
      <c r="C26" s="1084"/>
      <c r="D26" s="1084"/>
      <c r="E26" s="1084"/>
      <c r="F26" s="1085"/>
    </row>
    <row r="27" spans="1:6" s="8" customFormat="1" ht="12" customHeight="1" thickBot="1">
      <c r="A27" s="110">
        <v>5</v>
      </c>
      <c r="B27" s="111"/>
      <c r="C27" s="112" t="s">
        <v>550</v>
      </c>
      <c r="D27" s="851">
        <f>D28+SUM(D30:D37)+SUM(D39:D40)</f>
        <v>36535</v>
      </c>
      <c r="E27" s="852">
        <f>E28+SUM(E30:E37)+SUM(E39:E40)</f>
        <v>352</v>
      </c>
      <c r="F27" s="789">
        <f>F28+SUM(F30:F37)+SUM(F39:F40)</f>
        <v>36887</v>
      </c>
    </row>
    <row r="28" spans="1:6" ht="12" customHeight="1">
      <c r="A28" s="113"/>
      <c r="B28" s="114">
        <v>1</v>
      </c>
      <c r="C28" s="43" t="s">
        <v>35</v>
      </c>
      <c r="D28" s="843">
        <v>7679</v>
      </c>
      <c r="E28" s="869">
        <v>278</v>
      </c>
      <c r="F28" s="870">
        <v>7957</v>
      </c>
    </row>
    <row r="29" spans="1:6" ht="12" customHeight="1">
      <c r="A29" s="113"/>
      <c r="B29" s="114"/>
      <c r="C29" s="224" t="s">
        <v>319</v>
      </c>
      <c r="D29" s="871"/>
      <c r="E29" s="845"/>
      <c r="F29" s="845"/>
    </row>
    <row r="30" spans="1:6" ht="12" customHeight="1">
      <c r="A30" s="113"/>
      <c r="B30" s="114">
        <v>2</v>
      </c>
      <c r="C30" s="31" t="s">
        <v>36</v>
      </c>
      <c r="D30" s="843">
        <v>1989</v>
      </c>
      <c r="E30" s="872">
        <v>74</v>
      </c>
      <c r="F30" s="873">
        <v>2063</v>
      </c>
    </row>
    <row r="31" spans="1:6" ht="12" customHeight="1">
      <c r="A31" s="123"/>
      <c r="B31" s="124">
        <v>3</v>
      </c>
      <c r="C31" s="31" t="s">
        <v>325</v>
      </c>
      <c r="D31" s="859">
        <v>10752</v>
      </c>
      <c r="E31" s="845"/>
      <c r="F31" s="873">
        <v>10752</v>
      </c>
    </row>
    <row r="32" spans="1:6" ht="12" customHeight="1">
      <c r="A32" s="123"/>
      <c r="B32" s="124">
        <v>4</v>
      </c>
      <c r="C32" s="47" t="s">
        <v>179</v>
      </c>
      <c r="D32" s="859">
        <v>4900</v>
      </c>
      <c r="E32" s="845"/>
      <c r="F32" s="873">
        <v>4900</v>
      </c>
    </row>
    <row r="33" spans="1:6" ht="12" customHeight="1">
      <c r="A33" s="123"/>
      <c r="B33" s="124">
        <v>5</v>
      </c>
      <c r="C33" s="70" t="s">
        <v>307</v>
      </c>
      <c r="D33" s="859"/>
      <c r="E33" s="845"/>
      <c r="F33" s="873"/>
    </row>
    <row r="34" spans="1:6" ht="12" customHeight="1">
      <c r="A34" s="123"/>
      <c r="B34" s="124">
        <v>6</v>
      </c>
      <c r="C34" s="31" t="s">
        <v>255</v>
      </c>
      <c r="D34" s="859">
        <v>2000</v>
      </c>
      <c r="E34" s="845"/>
      <c r="F34" s="873">
        <v>2000</v>
      </c>
    </row>
    <row r="35" spans="1:6" ht="12" customHeight="1">
      <c r="A35" s="123"/>
      <c r="B35" s="124">
        <v>7</v>
      </c>
      <c r="C35" s="86" t="s">
        <v>289</v>
      </c>
      <c r="D35" s="859">
        <v>3781</v>
      </c>
      <c r="E35" s="845"/>
      <c r="F35" s="873">
        <v>3781</v>
      </c>
    </row>
    <row r="36" spans="1:6" ht="12" customHeight="1">
      <c r="A36" s="113"/>
      <c r="B36" s="114">
        <v>8</v>
      </c>
      <c r="C36" s="31" t="s">
        <v>170</v>
      </c>
      <c r="D36" s="843"/>
      <c r="E36" s="874"/>
      <c r="F36" s="875"/>
    </row>
    <row r="37" spans="1:6" s="8" customFormat="1" ht="12" customHeight="1">
      <c r="A37" s="126"/>
      <c r="B37" s="127">
        <v>9</v>
      </c>
      <c r="C37" s="31" t="s">
        <v>37</v>
      </c>
      <c r="D37" s="853"/>
      <c r="E37" s="874"/>
      <c r="F37" s="875"/>
    </row>
    <row r="38" spans="1:6" s="8" customFormat="1" ht="12" customHeight="1">
      <c r="A38" s="126"/>
      <c r="B38" s="127"/>
      <c r="C38" s="228" t="s">
        <v>383</v>
      </c>
      <c r="D38" s="876"/>
      <c r="E38" s="874"/>
      <c r="F38" s="875"/>
    </row>
    <row r="39" spans="1:6" s="8" customFormat="1" ht="12" customHeight="1">
      <c r="A39" s="126"/>
      <c r="B39" s="127">
        <v>10</v>
      </c>
      <c r="C39" s="48" t="s">
        <v>277</v>
      </c>
      <c r="D39" s="853"/>
      <c r="E39" s="845"/>
      <c r="F39" s="873"/>
    </row>
    <row r="40" spans="1:6" ht="12" customHeight="1" thickBot="1">
      <c r="A40" s="113"/>
      <c r="B40" s="114">
        <v>11</v>
      </c>
      <c r="C40" s="71" t="s">
        <v>724</v>
      </c>
      <c r="D40" s="843">
        <v>5434</v>
      </c>
      <c r="E40" s="847"/>
      <c r="F40" s="877">
        <v>5434</v>
      </c>
    </row>
    <row r="41" spans="1:6" ht="12" customHeight="1" thickBot="1">
      <c r="A41" s="110">
        <v>6</v>
      </c>
      <c r="B41" s="111"/>
      <c r="C41" s="112" t="s">
        <v>72</v>
      </c>
      <c r="D41" s="851">
        <f>SUM(D42:D45)</f>
        <v>0</v>
      </c>
      <c r="E41" s="851">
        <f>SUM(E42:E45)</f>
        <v>0</v>
      </c>
      <c r="F41" s="878">
        <f>SUM(F42:F45)</f>
        <v>0</v>
      </c>
    </row>
    <row r="42" spans="1:6" s="8" customFormat="1" ht="12" customHeight="1">
      <c r="A42" s="113"/>
      <c r="B42" s="114">
        <v>1</v>
      </c>
      <c r="C42" s="87" t="s">
        <v>326</v>
      </c>
      <c r="D42" s="843"/>
      <c r="E42" s="844"/>
      <c r="F42" s="879"/>
    </row>
    <row r="43" spans="1:6" ht="12" customHeight="1">
      <c r="A43" s="113"/>
      <c r="B43" s="114">
        <v>2</v>
      </c>
      <c r="C43" s="87" t="s">
        <v>327</v>
      </c>
      <c r="D43" s="843"/>
      <c r="E43" s="845"/>
      <c r="F43" s="873"/>
    </row>
    <row r="44" spans="1:6" ht="12" customHeight="1">
      <c r="A44" s="113"/>
      <c r="B44" s="114">
        <v>3</v>
      </c>
      <c r="C44" s="87" t="s">
        <v>308</v>
      </c>
      <c r="D44" s="843"/>
      <c r="E44" s="845"/>
      <c r="F44" s="873"/>
    </row>
    <row r="45" spans="1:6" ht="12" customHeight="1" thickBot="1">
      <c r="A45" s="113"/>
      <c r="B45" s="114">
        <v>4</v>
      </c>
      <c r="C45" s="87" t="s">
        <v>73</v>
      </c>
      <c r="D45" s="843"/>
      <c r="E45" s="847"/>
      <c r="F45" s="877"/>
    </row>
    <row r="46" spans="1:6" ht="12" customHeight="1" thickBot="1">
      <c r="A46" s="131"/>
      <c r="B46" s="132"/>
      <c r="C46" s="204" t="s">
        <v>77</v>
      </c>
      <c r="D46" s="864">
        <f>D27+D41</f>
        <v>36535</v>
      </c>
      <c r="E46" s="337">
        <f>E27+E41</f>
        <v>352</v>
      </c>
      <c r="F46" s="880">
        <f>F27+F41</f>
        <v>36887</v>
      </c>
    </row>
    <row r="47" ht="15" customHeight="1" thickBot="1"/>
    <row r="48" spans="1:4" ht="9.75" customHeight="1" thickBot="1">
      <c r="A48" s="158" t="s">
        <v>554</v>
      </c>
      <c r="B48" s="24"/>
      <c r="C48" s="159"/>
      <c r="D48" s="535">
        <v>1</v>
      </c>
    </row>
    <row r="49" spans="1:4" ht="15" customHeight="1" thickBot="1">
      <c r="A49" s="1078" t="s">
        <v>333</v>
      </c>
      <c r="B49" s="1078"/>
      <c r="C49" s="1078"/>
      <c r="D49" s="1078"/>
    </row>
    <row r="50" spans="1:4" ht="14.25" customHeight="1">
      <c r="A50" s="1078"/>
      <c r="B50" s="1078"/>
      <c r="C50" s="1078"/>
      <c r="D50" s="1078"/>
    </row>
  </sheetData>
  <sheetProtection/>
  <mergeCells count="7">
    <mergeCell ref="A50:D50"/>
    <mergeCell ref="E5:E6"/>
    <mergeCell ref="F5:F6"/>
    <mergeCell ref="A26:F26"/>
    <mergeCell ref="A49:D49"/>
    <mergeCell ref="C5:C6"/>
    <mergeCell ref="D5:D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2" sqref="A2:F49"/>
    </sheetView>
  </sheetViews>
  <sheetFormatPr defaultColWidth="9.00390625" defaultRowHeight="12.75"/>
  <cols>
    <col min="1" max="1" width="11.875" style="3" customWidth="1"/>
    <col min="2" max="2" width="11.50390625" style="1" customWidth="1"/>
    <col min="3" max="3" width="51.37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374</v>
      </c>
    </row>
    <row r="2" spans="1:6" s="6" customFormat="1" ht="15.75">
      <c r="A2" s="17" t="s">
        <v>44</v>
      </c>
      <c r="B2" s="18"/>
      <c r="C2" s="19" t="s">
        <v>677</v>
      </c>
      <c r="D2" s="881" t="s">
        <v>45</v>
      </c>
      <c r="E2" s="834"/>
      <c r="F2" s="882"/>
    </row>
    <row r="3" spans="1:6" s="6" customFormat="1" ht="16.5" thickBot="1">
      <c r="A3" s="21" t="s">
        <v>46</v>
      </c>
      <c r="B3" s="22"/>
      <c r="C3" s="565" t="s">
        <v>81</v>
      </c>
      <c r="D3" s="883" t="s">
        <v>82</v>
      </c>
      <c r="E3" s="884"/>
      <c r="F3" s="885"/>
    </row>
    <row r="4" spans="1:6" s="7" customFormat="1" ht="21" customHeight="1" thickBot="1">
      <c r="A4" s="109"/>
      <c r="B4" s="109"/>
      <c r="C4" s="109"/>
      <c r="D4" s="16" t="s">
        <v>49</v>
      </c>
      <c r="E4" s="886"/>
      <c r="F4" s="887"/>
    </row>
    <row r="5" spans="1:6" ht="36">
      <c r="A5" s="98" t="s">
        <v>50</v>
      </c>
      <c r="B5" s="99" t="s">
        <v>318</v>
      </c>
      <c r="C5" s="1074" t="s">
        <v>51</v>
      </c>
      <c r="D5" s="1076" t="s">
        <v>725</v>
      </c>
      <c r="E5" s="1090" t="s">
        <v>710</v>
      </c>
      <c r="F5" s="1088" t="s">
        <v>726</v>
      </c>
    </row>
    <row r="6" spans="1:6" ht="13.5" thickBot="1">
      <c r="A6" s="146" t="s">
        <v>53</v>
      </c>
      <c r="B6" s="147"/>
      <c r="C6" s="1075"/>
      <c r="D6" s="1077"/>
      <c r="E6" s="1091"/>
      <c r="F6" s="1089"/>
    </row>
    <row r="7" spans="1:6" s="4" customFormat="1" ht="12" customHeight="1" thickBot="1">
      <c r="A7" s="206">
        <v>1</v>
      </c>
      <c r="B7" s="207">
        <v>2</v>
      </c>
      <c r="C7" s="207">
        <v>3</v>
      </c>
      <c r="D7" s="837">
        <v>4</v>
      </c>
      <c r="E7" s="838"/>
      <c r="F7" s="839"/>
    </row>
    <row r="8" spans="1:6" s="9" customFormat="1" ht="15.75" customHeight="1" thickBot="1">
      <c r="A8" s="148"/>
      <c r="B8" s="149"/>
      <c r="C8" s="135" t="s">
        <v>54</v>
      </c>
      <c r="D8" s="840"/>
      <c r="E8" s="888"/>
      <c r="F8" s="889"/>
    </row>
    <row r="9" spans="1:6" s="8" customFormat="1" ht="12" customHeight="1" thickBot="1">
      <c r="A9" s="110">
        <v>1</v>
      </c>
      <c r="B9" s="111"/>
      <c r="C9" s="112" t="s">
        <v>55</v>
      </c>
      <c r="D9" s="842">
        <f>SUM(D10:D13)</f>
        <v>3338</v>
      </c>
      <c r="E9" s="842">
        <f>SUM(E10:E13)</f>
        <v>0</v>
      </c>
      <c r="F9" s="842">
        <f>SUM(F10:F13)</f>
        <v>3338</v>
      </c>
    </row>
    <row r="10" spans="1:6" ht="12" customHeight="1">
      <c r="A10" s="113"/>
      <c r="B10" s="114">
        <v>1</v>
      </c>
      <c r="C10" s="87" t="s">
        <v>363</v>
      </c>
      <c r="D10" s="843"/>
      <c r="E10" s="890"/>
      <c r="F10" s="891"/>
    </row>
    <row r="11" spans="1:6" ht="12" customHeight="1">
      <c r="A11" s="113"/>
      <c r="B11" s="114">
        <v>2</v>
      </c>
      <c r="C11" s="87" t="s">
        <v>268</v>
      </c>
      <c r="D11" s="843">
        <v>2671</v>
      </c>
      <c r="E11" s="892"/>
      <c r="F11" s="893">
        <v>2671</v>
      </c>
    </row>
    <row r="12" spans="1:6" ht="12" customHeight="1">
      <c r="A12" s="113"/>
      <c r="B12" s="114">
        <v>3</v>
      </c>
      <c r="C12" s="87" t="s">
        <v>269</v>
      </c>
      <c r="D12" s="843">
        <v>667</v>
      </c>
      <c r="E12" s="892"/>
      <c r="F12" s="893">
        <v>667</v>
      </c>
    </row>
    <row r="13" spans="1:6" ht="12" customHeight="1" thickBot="1">
      <c r="A13" s="113"/>
      <c r="B13" s="114">
        <v>4</v>
      </c>
      <c r="C13" s="87" t="s">
        <v>270</v>
      </c>
      <c r="D13" s="843"/>
      <c r="E13" s="894"/>
      <c r="F13" s="895"/>
    </row>
    <row r="14" spans="1:6" ht="12" customHeight="1" thickBot="1">
      <c r="A14" s="110">
        <v>2</v>
      </c>
      <c r="B14" s="132"/>
      <c r="C14" s="112" t="s">
        <v>60</v>
      </c>
      <c r="D14" s="848"/>
      <c r="E14" s="849"/>
      <c r="F14" s="850"/>
    </row>
    <row r="15" spans="1:6" s="8" customFormat="1" ht="12" customHeight="1" thickBot="1">
      <c r="A15" s="110">
        <v>3</v>
      </c>
      <c r="B15" s="111"/>
      <c r="C15" s="112" t="s">
        <v>301</v>
      </c>
      <c r="D15" s="851">
        <f>SUM(D16:D22)</f>
        <v>0</v>
      </c>
      <c r="E15" s="851">
        <f>SUM(E16:E22)</f>
        <v>112</v>
      </c>
      <c r="F15" s="436">
        <f>SUM(F16:F22)</f>
        <v>112</v>
      </c>
    </row>
    <row r="16" spans="1:6" s="2" customFormat="1" ht="12" customHeight="1">
      <c r="A16" s="126"/>
      <c r="B16" s="127">
        <v>1</v>
      </c>
      <c r="C16" s="128" t="s">
        <v>302</v>
      </c>
      <c r="D16" s="853"/>
      <c r="E16" s="896">
        <v>112</v>
      </c>
      <c r="F16" s="897">
        <v>112</v>
      </c>
    </row>
    <row r="17" spans="1:6" s="2" customFormat="1" ht="12" customHeight="1">
      <c r="A17" s="113"/>
      <c r="B17" s="114">
        <v>2</v>
      </c>
      <c r="C17" s="128" t="s">
        <v>303</v>
      </c>
      <c r="D17" s="843"/>
      <c r="E17" s="898"/>
      <c r="F17" s="899"/>
    </row>
    <row r="18" spans="1:6" s="2" customFormat="1" ht="12" customHeight="1">
      <c r="A18" s="113"/>
      <c r="B18" s="114">
        <v>3</v>
      </c>
      <c r="C18" s="87" t="s">
        <v>364</v>
      </c>
      <c r="D18" s="843"/>
      <c r="E18" s="900"/>
      <c r="F18" s="901"/>
    </row>
    <row r="19" spans="1:6" s="2" customFormat="1" ht="12" customHeight="1">
      <c r="A19" s="113"/>
      <c r="B19" s="114">
        <v>4</v>
      </c>
      <c r="C19" s="130" t="s">
        <v>304</v>
      </c>
      <c r="D19" s="843"/>
      <c r="E19" s="900"/>
      <c r="F19" s="901"/>
    </row>
    <row r="20" spans="1:6" s="2" customFormat="1" ht="12" customHeight="1">
      <c r="A20" s="113"/>
      <c r="B20" s="114">
        <v>5</v>
      </c>
      <c r="C20" s="87" t="s">
        <v>305</v>
      </c>
      <c r="D20" s="843"/>
      <c r="E20" s="900"/>
      <c r="F20" s="901"/>
    </row>
    <row r="21" spans="1:6" ht="12" customHeight="1">
      <c r="A21" s="142"/>
      <c r="B21" s="121">
        <v>6</v>
      </c>
      <c r="C21" s="89" t="s">
        <v>164</v>
      </c>
      <c r="D21" s="902"/>
      <c r="E21" s="892"/>
      <c r="F21" s="903"/>
    </row>
    <row r="22" spans="1:6" ht="12" customHeight="1" thickBot="1">
      <c r="A22" s="143"/>
      <c r="B22" s="144">
        <v>7</v>
      </c>
      <c r="C22" s="90" t="s">
        <v>166</v>
      </c>
      <c r="D22" s="860"/>
      <c r="E22" s="894"/>
      <c r="F22" s="895"/>
    </row>
    <row r="23" spans="1:6" ht="12" customHeight="1" thickBot="1">
      <c r="A23" s="152">
        <v>4</v>
      </c>
      <c r="B23" s="153"/>
      <c r="C23" s="154" t="s">
        <v>80</v>
      </c>
      <c r="D23" s="862">
        <v>68278</v>
      </c>
      <c r="E23" s="904">
        <v>-277</v>
      </c>
      <c r="F23" s="905">
        <v>68001</v>
      </c>
    </row>
    <row r="24" spans="1:6" s="2" customFormat="1" ht="15" customHeight="1" thickBot="1">
      <c r="A24" s="131"/>
      <c r="B24" s="132"/>
      <c r="C24" s="204" t="s">
        <v>32</v>
      </c>
      <c r="D24" s="864">
        <f>D9+D14+D15+D23</f>
        <v>71616</v>
      </c>
      <c r="E24" s="906">
        <v>-165</v>
      </c>
      <c r="F24" s="437">
        <f>F9+F14+F15+F23</f>
        <v>71451</v>
      </c>
    </row>
    <row r="25" spans="1:6" s="2" customFormat="1" ht="12.75" customHeight="1" thickBot="1">
      <c r="A25" s="155"/>
      <c r="B25" s="156"/>
      <c r="C25" s="157"/>
      <c r="D25" s="866"/>
      <c r="E25" s="907"/>
      <c r="F25" s="908"/>
    </row>
    <row r="26" spans="1:6" s="9" customFormat="1" ht="15" customHeight="1" thickBot="1">
      <c r="A26" s="148"/>
      <c r="B26" s="149"/>
      <c r="C26" s="135" t="s">
        <v>69</v>
      </c>
      <c r="D26" s="909"/>
      <c r="E26" s="910"/>
      <c r="F26" s="911"/>
    </row>
    <row r="27" spans="1:6" s="8" customFormat="1" ht="12" customHeight="1" thickBot="1">
      <c r="A27" s="110">
        <v>5</v>
      </c>
      <c r="B27" s="111"/>
      <c r="C27" s="112" t="s">
        <v>550</v>
      </c>
      <c r="D27" s="851">
        <f>D28+SUM(D30:D37)+SUM(D39:D40)</f>
        <v>71616</v>
      </c>
      <c r="E27" s="851">
        <f>E28+SUM(E30:E37)+SUM(E39:E40)</f>
        <v>-165</v>
      </c>
      <c r="F27" s="851">
        <f>F28+SUM(F30:F37)+SUM(F39:F40)</f>
        <v>71451</v>
      </c>
    </row>
    <row r="28" spans="1:6" ht="12" customHeight="1">
      <c r="A28" s="113"/>
      <c r="B28" s="114">
        <v>1</v>
      </c>
      <c r="C28" s="43" t="s">
        <v>35</v>
      </c>
      <c r="D28" s="843"/>
      <c r="E28" s="890"/>
      <c r="F28" s="891"/>
    </row>
    <row r="29" spans="1:6" ht="12" customHeight="1">
      <c r="A29" s="113"/>
      <c r="B29" s="114"/>
      <c r="C29" s="224" t="s">
        <v>319</v>
      </c>
      <c r="D29" s="871"/>
      <c r="E29" s="892"/>
      <c r="F29" s="903"/>
    </row>
    <row r="30" spans="1:6" ht="12" customHeight="1">
      <c r="A30" s="113"/>
      <c r="B30" s="114">
        <v>2</v>
      </c>
      <c r="C30" s="31" t="s">
        <v>36</v>
      </c>
      <c r="D30" s="843">
        <v>841</v>
      </c>
      <c r="E30" s="912"/>
      <c r="F30" s="893">
        <v>841</v>
      </c>
    </row>
    <row r="31" spans="1:6" ht="12" customHeight="1">
      <c r="A31" s="123"/>
      <c r="B31" s="124">
        <v>3</v>
      </c>
      <c r="C31" s="31" t="s">
        <v>325</v>
      </c>
      <c r="D31" s="859">
        <v>2921</v>
      </c>
      <c r="E31" s="912">
        <v>-277</v>
      </c>
      <c r="F31" s="893">
        <v>2644</v>
      </c>
    </row>
    <row r="32" spans="1:6" ht="12" customHeight="1">
      <c r="A32" s="123"/>
      <c r="B32" s="124">
        <v>4</v>
      </c>
      <c r="C32" s="47" t="s">
        <v>179</v>
      </c>
      <c r="D32" s="859"/>
      <c r="E32" s="892"/>
      <c r="F32" s="893"/>
    </row>
    <row r="33" spans="1:6" ht="12" customHeight="1">
      <c r="A33" s="123"/>
      <c r="B33" s="124">
        <v>5</v>
      </c>
      <c r="C33" s="70" t="s">
        <v>307</v>
      </c>
      <c r="D33" s="859"/>
      <c r="E33" s="892"/>
      <c r="F33" s="893"/>
    </row>
    <row r="34" spans="1:6" ht="12" customHeight="1">
      <c r="A34" s="123"/>
      <c r="B34" s="124">
        <v>6</v>
      </c>
      <c r="C34" s="31" t="s">
        <v>255</v>
      </c>
      <c r="D34" s="859"/>
      <c r="E34" s="892"/>
      <c r="F34" s="893"/>
    </row>
    <row r="35" spans="1:6" ht="12" customHeight="1">
      <c r="A35" s="123"/>
      <c r="B35" s="124">
        <v>7</v>
      </c>
      <c r="C35" s="86" t="s">
        <v>289</v>
      </c>
      <c r="D35" s="859"/>
      <c r="E35" s="892"/>
      <c r="F35" s="893"/>
    </row>
    <row r="36" spans="1:6" s="8" customFormat="1" ht="12" customHeight="1">
      <c r="A36" s="113"/>
      <c r="B36" s="114">
        <v>8</v>
      </c>
      <c r="C36" s="31" t="s">
        <v>170</v>
      </c>
      <c r="D36" s="843">
        <v>67854</v>
      </c>
      <c r="E36" s="913">
        <v>112</v>
      </c>
      <c r="F36" s="914">
        <v>67966</v>
      </c>
    </row>
    <row r="37" spans="1:6" s="8" customFormat="1" ht="12" customHeight="1">
      <c r="A37" s="126"/>
      <c r="B37" s="127">
        <v>9</v>
      </c>
      <c r="C37" s="31" t="s">
        <v>37</v>
      </c>
      <c r="D37" s="853"/>
      <c r="E37" s="915"/>
      <c r="F37" s="916"/>
    </row>
    <row r="38" spans="1:6" s="8" customFormat="1" ht="12" customHeight="1">
      <c r="A38" s="126"/>
      <c r="B38" s="127"/>
      <c r="C38" s="228" t="s">
        <v>383</v>
      </c>
      <c r="D38" s="876"/>
      <c r="E38" s="915"/>
      <c r="F38" s="917"/>
    </row>
    <row r="39" spans="1:6" ht="12" customHeight="1">
      <c r="A39" s="126"/>
      <c r="B39" s="127">
        <v>10</v>
      </c>
      <c r="C39" s="48" t="s">
        <v>277</v>
      </c>
      <c r="D39" s="853"/>
      <c r="E39" s="892"/>
      <c r="F39" s="903"/>
    </row>
    <row r="40" spans="1:6" ht="12" customHeight="1" thickBot="1">
      <c r="A40" s="113"/>
      <c r="B40" s="114">
        <v>11</v>
      </c>
      <c r="C40" s="71" t="s">
        <v>282</v>
      </c>
      <c r="D40" s="843"/>
      <c r="E40" s="894"/>
      <c r="F40" s="895"/>
    </row>
    <row r="41" spans="1:6" s="8" customFormat="1" ht="12" customHeight="1" thickBot="1">
      <c r="A41" s="110">
        <v>6</v>
      </c>
      <c r="B41" s="111"/>
      <c r="C41" s="112" t="s">
        <v>72</v>
      </c>
      <c r="D41" s="851">
        <f>SUM(D42:D45)</f>
        <v>0</v>
      </c>
      <c r="E41" s="918"/>
      <c r="F41" s="436">
        <f>SUM(F42:F45)</f>
        <v>0</v>
      </c>
    </row>
    <row r="42" spans="1:6" ht="12" customHeight="1">
      <c r="A42" s="113"/>
      <c r="B42" s="114">
        <v>1</v>
      </c>
      <c r="C42" s="87" t="s">
        <v>326</v>
      </c>
      <c r="D42" s="843"/>
      <c r="E42" s="890"/>
      <c r="F42" s="891"/>
    </row>
    <row r="43" spans="1:6" ht="12" customHeight="1">
      <c r="A43" s="113"/>
      <c r="B43" s="114">
        <v>2</v>
      </c>
      <c r="C43" s="87" t="s">
        <v>327</v>
      </c>
      <c r="D43" s="843"/>
      <c r="E43" s="892"/>
      <c r="F43" s="903"/>
    </row>
    <row r="44" spans="1:6" ht="12" customHeight="1">
      <c r="A44" s="113"/>
      <c r="B44" s="114">
        <v>3</v>
      </c>
      <c r="C44" s="87" t="s">
        <v>308</v>
      </c>
      <c r="D44" s="843"/>
      <c r="E44" s="892"/>
      <c r="F44" s="903"/>
    </row>
    <row r="45" spans="1:6" ht="12" customHeight="1" thickBot="1">
      <c r="A45" s="113"/>
      <c r="B45" s="114">
        <v>4</v>
      </c>
      <c r="C45" s="87" t="s">
        <v>73</v>
      </c>
      <c r="D45" s="843"/>
      <c r="E45" s="894"/>
      <c r="F45" s="895"/>
    </row>
    <row r="46" spans="1:6" ht="15" customHeight="1" thickBot="1">
      <c r="A46" s="131"/>
      <c r="B46" s="132"/>
      <c r="C46" s="204" t="s">
        <v>77</v>
      </c>
      <c r="D46" s="864">
        <f>D27+D41</f>
        <v>71616</v>
      </c>
      <c r="E46" s="864">
        <f>E27+E41</f>
        <v>-165</v>
      </c>
      <c r="F46" s="864">
        <f>F27+F41</f>
        <v>71451</v>
      </c>
    </row>
    <row r="47" spans="5:6" ht="9.75" customHeight="1" thickBot="1">
      <c r="E47" s="919"/>
      <c r="F47" s="920"/>
    </row>
    <row r="48" spans="1:6" ht="15" customHeight="1" thickBot="1">
      <c r="A48" s="158" t="s">
        <v>554</v>
      </c>
      <c r="B48" s="24"/>
      <c r="C48" s="159"/>
      <c r="D48" s="921"/>
      <c r="E48" s="849"/>
      <c r="F48" s="850"/>
    </row>
    <row r="49" spans="1:4" ht="14.25" customHeight="1">
      <c r="A49" s="1078" t="s">
        <v>333</v>
      </c>
      <c r="B49" s="1078"/>
      <c r="C49" s="1078"/>
      <c r="D49" s="1078"/>
    </row>
  </sheetData>
  <sheetProtection/>
  <mergeCells count="5">
    <mergeCell ref="F5:F6"/>
    <mergeCell ref="C5:C6"/>
    <mergeCell ref="D5:D6"/>
    <mergeCell ref="A49:D49"/>
    <mergeCell ref="E5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zoomScale="120" zoomScaleNormal="120" workbookViewId="0" topLeftCell="A1">
      <selection activeCell="A3" sqref="A3"/>
    </sheetView>
  </sheetViews>
  <sheetFormatPr defaultColWidth="9.00390625" defaultRowHeight="12.75"/>
  <cols>
    <col min="1" max="1" width="7.375" style="250" customWidth="1"/>
    <col min="2" max="2" width="52.00390625" style="250" customWidth="1"/>
    <col min="3" max="3" width="14.375" style="250" customWidth="1"/>
    <col min="4" max="4" width="12.125" style="250" customWidth="1"/>
    <col min="5" max="5" width="13.125" style="250" customWidth="1"/>
    <col min="6" max="16384" width="9.375" style="250" customWidth="1"/>
  </cols>
  <sheetData>
    <row r="1" spans="1:5" ht="15.75" customHeight="1">
      <c r="A1" s="249" t="s">
        <v>0</v>
      </c>
      <c r="B1" s="249"/>
      <c r="C1" s="249"/>
      <c r="D1" s="249"/>
      <c r="E1" s="249"/>
    </row>
    <row r="2" spans="1:5" ht="15.75" customHeight="1" thickBot="1">
      <c r="A2" s="1015" t="s">
        <v>425</v>
      </c>
      <c r="B2" s="1015"/>
      <c r="C2" s="28"/>
      <c r="D2" s="1016" t="s">
        <v>49</v>
      </c>
      <c r="E2" s="1016"/>
    </row>
    <row r="3" spans="1:5" ht="37.5" customHeight="1" thickBot="1">
      <c r="A3" s="96" t="s">
        <v>108</v>
      </c>
      <c r="B3" s="97" t="s">
        <v>2</v>
      </c>
      <c r="C3" s="97" t="s">
        <v>697</v>
      </c>
      <c r="D3" s="97" t="s">
        <v>698</v>
      </c>
      <c r="E3" s="251" t="s">
        <v>699</v>
      </c>
    </row>
    <row r="4" spans="1:5" s="252" customFormat="1" ht="12" customHeight="1" thickBot="1">
      <c r="A4" s="198">
        <v>1</v>
      </c>
      <c r="B4" s="199">
        <v>2</v>
      </c>
      <c r="C4" s="199">
        <v>3</v>
      </c>
      <c r="D4" s="199">
        <v>4</v>
      </c>
      <c r="E4" s="200">
        <v>5</v>
      </c>
    </row>
    <row r="5" spans="1:5" s="11" customFormat="1" ht="12" customHeight="1" thickBot="1">
      <c r="A5" s="78" t="s">
        <v>3</v>
      </c>
      <c r="B5" s="79" t="s">
        <v>223</v>
      </c>
      <c r="C5" s="253">
        <v>53011</v>
      </c>
      <c r="D5" s="253">
        <f>D6+D7</f>
        <v>0</v>
      </c>
      <c r="E5" s="733">
        <f>E6+E7</f>
        <v>53011</v>
      </c>
    </row>
    <row r="6" spans="1:5" s="11" customFormat="1" ht="12" customHeight="1" thickBot="1">
      <c r="A6" s="74" t="s">
        <v>4</v>
      </c>
      <c r="B6" s="75" t="s">
        <v>320</v>
      </c>
      <c r="C6" s="76">
        <v>15992</v>
      </c>
      <c r="D6" s="76"/>
      <c r="E6" s="77">
        <v>15992</v>
      </c>
    </row>
    <row r="7" spans="1:5" s="11" customFormat="1" ht="12" customHeight="1" thickBot="1">
      <c r="A7" s="74" t="s">
        <v>5</v>
      </c>
      <c r="B7" s="75" t="s">
        <v>429</v>
      </c>
      <c r="C7" s="254">
        <f>SUM(C8:C11)</f>
        <v>37019</v>
      </c>
      <c r="D7" s="254">
        <f>SUM(D8:D11)</f>
        <v>0</v>
      </c>
      <c r="E7" s="255">
        <f>SUM(E8:E11)</f>
        <v>37019</v>
      </c>
    </row>
    <row r="8" spans="1:5" s="11" customFormat="1" ht="12" customHeight="1">
      <c r="A8" s="49" t="s">
        <v>202</v>
      </c>
      <c r="B8" s="30" t="s">
        <v>163</v>
      </c>
      <c r="C8" s="58"/>
      <c r="D8" s="58"/>
      <c r="E8" s="59"/>
    </row>
    <row r="9" spans="1:5" s="11" customFormat="1" ht="12" customHeight="1">
      <c r="A9" s="50" t="s">
        <v>203</v>
      </c>
      <c r="B9" s="31" t="s">
        <v>321</v>
      </c>
      <c r="C9" s="32">
        <v>1300</v>
      </c>
      <c r="D9" s="32"/>
      <c r="E9" s="60">
        <v>1300</v>
      </c>
    </row>
    <row r="10" spans="1:5" s="11" customFormat="1" ht="12" customHeight="1">
      <c r="A10" s="50" t="s">
        <v>204</v>
      </c>
      <c r="B10" s="31" t="s">
        <v>322</v>
      </c>
      <c r="C10" s="32">
        <v>35719</v>
      </c>
      <c r="D10" s="32"/>
      <c r="E10" s="60">
        <v>35719</v>
      </c>
    </row>
    <row r="11" spans="1:5" s="11" customFormat="1" ht="12" customHeight="1" thickBot="1">
      <c r="A11" s="51" t="s">
        <v>205</v>
      </c>
      <c r="B11" s="35" t="s">
        <v>59</v>
      </c>
      <c r="C11" s="61"/>
      <c r="D11" s="61"/>
      <c r="E11" s="62"/>
    </row>
    <row r="12" spans="1:5" s="11" customFormat="1" ht="12" customHeight="1" thickBot="1">
      <c r="A12" s="74" t="s">
        <v>6</v>
      </c>
      <c r="B12" s="75" t="s">
        <v>430</v>
      </c>
      <c r="C12" s="254">
        <f>C13+C14+C15+C16+C17+C18+C19</f>
        <v>114084</v>
      </c>
      <c r="D12" s="254">
        <f>D13+D14+D15+D16+D17+D18+D19</f>
        <v>231</v>
      </c>
      <c r="E12" s="255">
        <f>E13+E14+E15+E16+E17+E18+E19</f>
        <v>114315</v>
      </c>
    </row>
    <row r="13" spans="1:5" s="11" customFormat="1" ht="12" customHeight="1">
      <c r="A13" s="52" t="s">
        <v>206</v>
      </c>
      <c r="B13" s="36" t="s">
        <v>323</v>
      </c>
      <c r="C13" s="63">
        <v>38681</v>
      </c>
      <c r="D13" s="63">
        <v>-277</v>
      </c>
      <c r="E13" s="64">
        <v>38404</v>
      </c>
    </row>
    <row r="14" spans="1:5" s="11" customFormat="1" ht="12" customHeight="1">
      <c r="A14" s="50" t="s">
        <v>207</v>
      </c>
      <c r="B14" s="31" t="s">
        <v>387</v>
      </c>
      <c r="C14" s="32"/>
      <c r="D14" s="32"/>
      <c r="E14" s="60"/>
    </row>
    <row r="15" spans="1:5" s="11" customFormat="1" ht="12" customHeight="1">
      <c r="A15" s="50" t="s">
        <v>208</v>
      </c>
      <c r="B15" s="31" t="s">
        <v>214</v>
      </c>
      <c r="C15" s="32"/>
      <c r="D15" s="32"/>
      <c r="E15" s="60"/>
    </row>
    <row r="16" spans="1:5" s="11" customFormat="1" ht="12" customHeight="1">
      <c r="A16" s="53" t="s">
        <v>294</v>
      </c>
      <c r="B16" s="31" t="s">
        <v>324</v>
      </c>
      <c r="C16" s="65">
        <v>75403</v>
      </c>
      <c r="D16" s="65"/>
      <c r="E16" s="66">
        <v>75403</v>
      </c>
    </row>
    <row r="17" spans="1:5" s="11" customFormat="1" ht="12" customHeight="1">
      <c r="A17" s="53" t="s">
        <v>295</v>
      </c>
      <c r="B17" s="31" t="s">
        <v>700</v>
      </c>
      <c r="C17" s="65"/>
      <c r="D17" s="65">
        <v>508</v>
      </c>
      <c r="E17" s="66">
        <v>508</v>
      </c>
    </row>
    <row r="18" spans="1:5" s="11" customFormat="1" ht="12" customHeight="1">
      <c r="A18" s="50" t="s">
        <v>296</v>
      </c>
      <c r="B18" s="31" t="s">
        <v>167</v>
      </c>
      <c r="C18" s="32"/>
      <c r="D18" s="32"/>
      <c r="E18" s="60"/>
    </row>
    <row r="19" spans="1:5" s="11" customFormat="1" ht="12" customHeight="1">
      <c r="A19" s="50" t="s">
        <v>297</v>
      </c>
      <c r="B19" s="42" t="s">
        <v>386</v>
      </c>
      <c r="C19" s="256"/>
      <c r="D19" s="256"/>
      <c r="E19" s="257">
        <f>E20+E21+E22</f>
        <v>0</v>
      </c>
    </row>
    <row r="20" spans="1:5" s="11" customFormat="1" ht="12" customHeight="1">
      <c r="A20" s="50" t="s">
        <v>298</v>
      </c>
      <c r="B20" s="84" t="s">
        <v>248</v>
      </c>
      <c r="C20" s="231"/>
      <c r="D20" s="231"/>
      <c r="E20" s="232"/>
    </row>
    <row r="21" spans="1:5" s="11" customFormat="1" ht="12" customHeight="1">
      <c r="A21" s="50" t="s">
        <v>299</v>
      </c>
      <c r="B21" s="84" t="s">
        <v>388</v>
      </c>
      <c r="C21" s="231"/>
      <c r="D21" s="231"/>
      <c r="E21" s="232"/>
    </row>
    <row r="22" spans="1:5" s="11" customFormat="1" ht="12" customHeight="1" thickBot="1">
      <c r="A22" s="53" t="s">
        <v>300</v>
      </c>
      <c r="B22" s="85" t="s">
        <v>389</v>
      </c>
      <c r="C22" s="520"/>
      <c r="D22" s="520"/>
      <c r="E22" s="521"/>
    </row>
    <row r="23" spans="1:5" s="11" customFormat="1" ht="12" customHeight="1" thickBot="1">
      <c r="A23" s="74" t="s">
        <v>7</v>
      </c>
      <c r="B23" s="75" t="s">
        <v>431</v>
      </c>
      <c r="C23" s="254">
        <f>SUM(C24:C26)</f>
        <v>0</v>
      </c>
      <c r="D23" s="254">
        <f>SUM(D24:D26)</f>
        <v>0</v>
      </c>
      <c r="E23" s="255">
        <f>SUM(E24:E26)</f>
        <v>0</v>
      </c>
    </row>
    <row r="24" spans="1:5" s="11" customFormat="1" ht="12" customHeight="1">
      <c r="A24" s="52" t="s">
        <v>209</v>
      </c>
      <c r="B24" s="36" t="s">
        <v>160</v>
      </c>
      <c r="C24" s="63"/>
      <c r="D24" s="63"/>
      <c r="E24" s="64"/>
    </row>
    <row r="25" spans="1:5" s="11" customFormat="1" ht="12" customHeight="1">
      <c r="A25" s="49" t="s">
        <v>210</v>
      </c>
      <c r="B25" s="31" t="s">
        <v>329</v>
      </c>
      <c r="C25" s="58"/>
      <c r="D25" s="58"/>
      <c r="E25" s="59"/>
    </row>
    <row r="26" spans="1:5" s="11" customFormat="1" ht="12" customHeight="1" thickBot="1">
      <c r="A26" s="53" t="s">
        <v>211</v>
      </c>
      <c r="B26" s="39" t="s">
        <v>442</v>
      </c>
      <c r="C26" s="65"/>
      <c r="D26" s="65"/>
      <c r="E26" s="66"/>
    </row>
    <row r="27" spans="1:5" s="11" customFormat="1" ht="12" customHeight="1" thickBot="1">
      <c r="A27" s="74" t="s">
        <v>8</v>
      </c>
      <c r="B27" s="75" t="s">
        <v>432</v>
      </c>
      <c r="C27" s="254">
        <f>C28+C33+C38+C39</f>
        <v>17340</v>
      </c>
      <c r="D27" s="254">
        <f>D28+D33+D38+D39</f>
        <v>112</v>
      </c>
      <c r="E27" s="255">
        <f>E28+E33+E38+E39</f>
        <v>17452</v>
      </c>
    </row>
    <row r="28" spans="1:5" s="11" customFormat="1" ht="12" customHeight="1">
      <c r="A28" s="52" t="s">
        <v>212</v>
      </c>
      <c r="B28" s="95" t="s">
        <v>330</v>
      </c>
      <c r="C28" s="258">
        <f>C29+C30+C31+C32</f>
        <v>12995</v>
      </c>
      <c r="D28" s="258">
        <f>D29+D30+D31+D32</f>
        <v>112</v>
      </c>
      <c r="E28" s="259">
        <f>E29+E30+E31+E32</f>
        <v>13107</v>
      </c>
    </row>
    <row r="29" spans="1:5" s="11" customFormat="1" ht="12" customHeight="1">
      <c r="A29" s="50" t="s">
        <v>216</v>
      </c>
      <c r="B29" s="84" t="s">
        <v>215</v>
      </c>
      <c r="C29" s="231">
        <v>2688</v>
      </c>
      <c r="D29" s="231"/>
      <c r="E29" s="232">
        <v>2688</v>
      </c>
    </row>
    <row r="30" spans="1:5" s="11" customFormat="1" ht="12" customHeight="1">
      <c r="A30" s="50" t="s">
        <v>217</v>
      </c>
      <c r="B30" s="84" t="s">
        <v>435</v>
      </c>
      <c r="C30" s="231"/>
      <c r="D30" s="231"/>
      <c r="E30" s="232"/>
    </row>
    <row r="31" spans="1:5" s="11" customFormat="1" ht="12" customHeight="1">
      <c r="A31" s="50" t="s">
        <v>218</v>
      </c>
      <c r="B31" s="84" t="s">
        <v>220</v>
      </c>
      <c r="C31" s="231"/>
      <c r="D31" s="231"/>
      <c r="E31" s="232"/>
    </row>
    <row r="32" spans="1:5" s="11" customFormat="1" ht="12" customHeight="1">
      <c r="A32" s="53" t="s">
        <v>219</v>
      </c>
      <c r="B32" s="85" t="s">
        <v>266</v>
      </c>
      <c r="C32" s="520">
        <v>10307</v>
      </c>
      <c r="D32" s="520">
        <v>112</v>
      </c>
      <c r="E32" s="521">
        <v>10419</v>
      </c>
    </row>
    <row r="33" spans="1:5" s="11" customFormat="1" ht="12" customHeight="1">
      <c r="A33" s="50" t="s">
        <v>213</v>
      </c>
      <c r="B33" s="42" t="s">
        <v>331</v>
      </c>
      <c r="C33" s="257">
        <f>C34+C35+C36+C37</f>
        <v>4345</v>
      </c>
      <c r="D33" s="257">
        <f>D34+D35+D36+D37</f>
        <v>0</v>
      </c>
      <c r="E33" s="257">
        <f>E34+E35+E36+E37</f>
        <v>4345</v>
      </c>
    </row>
    <row r="34" spans="1:5" s="11" customFormat="1" ht="12" customHeight="1">
      <c r="A34" s="50" t="s">
        <v>224</v>
      </c>
      <c r="B34" s="84" t="s">
        <v>215</v>
      </c>
      <c r="C34" s="231"/>
      <c r="D34" s="231"/>
      <c r="E34" s="232"/>
    </row>
    <row r="35" spans="1:5" s="11" customFormat="1" ht="12" customHeight="1">
      <c r="A35" s="50" t="s">
        <v>225</v>
      </c>
      <c r="B35" s="84" t="s">
        <v>435</v>
      </c>
      <c r="C35" s="231">
        <v>4345</v>
      </c>
      <c r="D35" s="231"/>
      <c r="E35" s="232">
        <v>4345</v>
      </c>
    </row>
    <row r="36" spans="1:5" s="11" customFormat="1" ht="12" customHeight="1">
      <c r="A36" s="50" t="s">
        <v>226</v>
      </c>
      <c r="B36" s="84" t="s">
        <v>220</v>
      </c>
      <c r="C36" s="231"/>
      <c r="D36" s="231"/>
      <c r="E36" s="232"/>
    </row>
    <row r="37" spans="1:5" s="11" customFormat="1" ht="12" customHeight="1">
      <c r="A37" s="53" t="s">
        <v>227</v>
      </c>
      <c r="B37" s="85" t="s">
        <v>266</v>
      </c>
      <c r="C37" s="520"/>
      <c r="D37" s="520"/>
      <c r="E37" s="521">
        <v>0</v>
      </c>
    </row>
    <row r="38" spans="1:5" s="11" customFormat="1" ht="12" customHeight="1">
      <c r="A38" s="50" t="s">
        <v>265</v>
      </c>
      <c r="B38" s="42" t="s">
        <v>332</v>
      </c>
      <c r="C38" s="67"/>
      <c r="D38" s="67"/>
      <c r="E38" s="68"/>
    </row>
    <row r="39" spans="1:5" s="11" customFormat="1" ht="12" customHeight="1" thickBot="1">
      <c r="A39" s="49" t="s">
        <v>267</v>
      </c>
      <c r="B39" s="80" t="s">
        <v>385</v>
      </c>
      <c r="C39" s="82"/>
      <c r="D39" s="82"/>
      <c r="E39" s="83"/>
    </row>
    <row r="40" spans="1:7" s="11" customFormat="1" ht="17.25" customHeight="1" thickBot="1">
      <c r="A40" s="74" t="s">
        <v>9</v>
      </c>
      <c r="B40" s="75" t="s">
        <v>444</v>
      </c>
      <c r="C40" s="281">
        <f>C41+C42</f>
        <v>0</v>
      </c>
      <c r="D40" s="281">
        <f>D41+D42</f>
        <v>0</v>
      </c>
      <c r="E40" s="282">
        <f>E41+E42</f>
        <v>0</v>
      </c>
      <c r="G40" s="260"/>
    </row>
    <row r="41" spans="1:5" s="11" customFormat="1" ht="12" customHeight="1">
      <c r="A41" s="54" t="s">
        <v>221</v>
      </c>
      <c r="B41" s="43" t="s">
        <v>443</v>
      </c>
      <c r="C41" s="44"/>
      <c r="D41" s="44"/>
      <c r="E41" s="69"/>
    </row>
    <row r="42" spans="1:5" s="11" customFormat="1" ht="12" customHeight="1" thickBot="1">
      <c r="A42" s="53" t="s">
        <v>222</v>
      </c>
      <c r="B42" s="30" t="s">
        <v>445</v>
      </c>
      <c r="C42" s="65"/>
      <c r="D42" s="65"/>
      <c r="E42" s="66"/>
    </row>
    <row r="43" spans="1:5" s="11" customFormat="1" ht="12" customHeight="1" thickBot="1">
      <c r="A43" s="74" t="s">
        <v>10</v>
      </c>
      <c r="B43" s="81" t="s">
        <v>446</v>
      </c>
      <c r="C43" s="261">
        <f>C5+C12+C23+C27+C40</f>
        <v>184435</v>
      </c>
      <c r="D43" s="261">
        <f>D5+D12+D23+D27+D40</f>
        <v>343</v>
      </c>
      <c r="E43" s="262">
        <f>E5+E12+E23+E27+E40</f>
        <v>184778</v>
      </c>
    </row>
    <row r="44" spans="1:5" s="11" customFormat="1" ht="12" customHeight="1" thickBot="1">
      <c r="A44" s="566" t="s">
        <v>11</v>
      </c>
      <c r="B44" s="568" t="s">
        <v>701</v>
      </c>
      <c r="C44" s="605"/>
      <c r="D44" s="605">
        <v>1695</v>
      </c>
      <c r="E44" s="606">
        <v>1695</v>
      </c>
    </row>
    <row r="45" spans="1:5" s="11" customFormat="1" ht="12" customHeight="1" thickBot="1">
      <c r="A45" s="566" t="s">
        <v>12</v>
      </c>
      <c r="B45" s="568" t="s">
        <v>410</v>
      </c>
      <c r="C45" s="605"/>
      <c r="D45" s="605"/>
      <c r="E45" s="606"/>
    </row>
    <row r="46" spans="1:5" s="11" customFormat="1" ht="12" customHeight="1" thickBot="1">
      <c r="A46" s="566" t="s">
        <v>13</v>
      </c>
      <c r="B46" s="568" t="s">
        <v>447</v>
      </c>
      <c r="C46" s="607">
        <f>C47+C48+C49+C52</f>
        <v>18936</v>
      </c>
      <c r="D46" s="607">
        <f>D47+D48+D49+D52</f>
        <v>0</v>
      </c>
      <c r="E46" s="608">
        <f>E47+E48+E49+E52</f>
        <v>18936</v>
      </c>
    </row>
    <row r="47" spans="1:5" s="11" customFormat="1" ht="12" customHeight="1">
      <c r="A47" s="54" t="s">
        <v>403</v>
      </c>
      <c r="B47" s="569" t="s">
        <v>448</v>
      </c>
      <c r="C47" s="233">
        <v>18936</v>
      </c>
      <c r="D47" s="233"/>
      <c r="E47" s="234">
        <v>18936</v>
      </c>
    </row>
    <row r="48" spans="1:5" s="11" customFormat="1" ht="12" customHeight="1">
      <c r="A48" s="52" t="s">
        <v>404</v>
      </c>
      <c r="B48" s="569" t="s">
        <v>449</v>
      </c>
      <c r="C48" s="231"/>
      <c r="D48" s="231"/>
      <c r="E48" s="232"/>
    </row>
    <row r="49" spans="1:5" s="11" customFormat="1" ht="12" customHeight="1">
      <c r="A49" s="49" t="s">
        <v>405</v>
      </c>
      <c r="B49" s="85" t="s">
        <v>450</v>
      </c>
      <c r="C49" s="58"/>
      <c r="D49" s="58"/>
      <c r="E49" s="59"/>
    </row>
    <row r="50" spans="1:5" s="11" customFormat="1" ht="12" customHeight="1">
      <c r="A50" s="50" t="s">
        <v>409</v>
      </c>
      <c r="B50" s="85" t="s">
        <v>451</v>
      </c>
      <c r="C50" s="32"/>
      <c r="D50" s="32"/>
      <c r="E50" s="60"/>
    </row>
    <row r="51" spans="1:5" s="11" customFormat="1" ht="12" customHeight="1">
      <c r="A51" s="49" t="s">
        <v>454</v>
      </c>
      <c r="B51" s="85" t="s">
        <v>452</v>
      </c>
      <c r="C51" s="58"/>
      <c r="D51" s="58"/>
      <c r="E51" s="59"/>
    </row>
    <row r="52" spans="1:5" s="11" customFormat="1" ht="12" customHeight="1" thickBot="1">
      <c r="A52" s="55" t="s">
        <v>455</v>
      </c>
      <c r="B52" s="575" t="s">
        <v>456</v>
      </c>
      <c r="C52" s="56"/>
      <c r="D52" s="56"/>
      <c r="E52" s="57"/>
    </row>
    <row r="53" spans="1:6" s="11" customFormat="1" ht="15" customHeight="1" thickBot="1">
      <c r="A53" s="51"/>
      <c r="B53" s="734"/>
      <c r="C53" s="61"/>
      <c r="D53" s="61"/>
      <c r="E53" s="735"/>
      <c r="F53" s="610"/>
    </row>
    <row r="54" spans="1:5" s="11" customFormat="1" ht="22.5" customHeight="1" thickBot="1">
      <c r="A54" s="74" t="s">
        <v>15</v>
      </c>
      <c r="B54" s="196" t="s">
        <v>453</v>
      </c>
      <c r="C54" s="254">
        <f>C43+C44+C45+C46</f>
        <v>203371</v>
      </c>
      <c r="D54" s="254">
        <f>D43+D44+D45+D46</f>
        <v>2038</v>
      </c>
      <c r="E54" s="609">
        <f>E43+E44+E45+E46+E53</f>
        <v>205409</v>
      </c>
    </row>
    <row r="55" spans="1:5" s="11" customFormat="1" ht="12.75" customHeight="1">
      <c r="A55" s="1017" t="s">
        <v>328</v>
      </c>
      <c r="B55" s="1017"/>
      <c r="C55" s="1017"/>
      <c r="D55" s="1017"/>
      <c r="E55" s="1017"/>
    </row>
    <row r="56" spans="1:5" ht="16.5" customHeight="1">
      <c r="A56" s="25"/>
      <c r="B56" s="26"/>
      <c r="C56" s="10"/>
      <c r="D56" s="10"/>
      <c r="E56" s="10"/>
    </row>
    <row r="57" spans="1:5" ht="16.5" customHeight="1">
      <c r="A57" s="1018" t="s">
        <v>33</v>
      </c>
      <c r="B57" s="1018"/>
      <c r="C57" s="1018"/>
      <c r="D57" s="1018"/>
      <c r="E57" s="1018"/>
    </row>
    <row r="58" spans="1:5" ht="37.5" customHeight="1" thickBot="1">
      <c r="A58" s="1015" t="s">
        <v>426</v>
      </c>
      <c r="B58" s="1015"/>
      <c r="C58" s="28"/>
      <c r="D58" s="1016" t="s">
        <v>49</v>
      </c>
      <c r="E58" s="1016"/>
    </row>
    <row r="59" spans="1:5" s="252" customFormat="1" ht="12" customHeight="1" thickBot="1">
      <c r="A59" s="96" t="s">
        <v>1</v>
      </c>
      <c r="B59" s="97" t="s">
        <v>34</v>
      </c>
      <c r="C59" s="97" t="s">
        <v>697</v>
      </c>
      <c r="D59" s="97" t="s">
        <v>698</v>
      </c>
      <c r="E59" s="251" t="s">
        <v>699</v>
      </c>
    </row>
    <row r="60" spans="1:5" ht="12" customHeight="1" thickBot="1">
      <c r="A60" s="198">
        <v>1</v>
      </c>
      <c r="B60" s="199">
        <v>2</v>
      </c>
      <c r="C60" s="199">
        <v>3</v>
      </c>
      <c r="D60" s="199">
        <v>4</v>
      </c>
      <c r="E60" s="200">
        <v>5</v>
      </c>
    </row>
    <row r="61" spans="1:5" ht="12" customHeight="1" thickBot="1">
      <c r="A61" s="78" t="s">
        <v>3</v>
      </c>
      <c r="B61" s="190" t="s">
        <v>460</v>
      </c>
      <c r="C61" s="263">
        <f>SUM(C62:C73)</f>
        <v>193799</v>
      </c>
      <c r="D61" s="263">
        <f>SUM(D62:D73)</f>
        <v>2038</v>
      </c>
      <c r="E61" s="264">
        <f>SUM(E62:E73)</f>
        <v>195837</v>
      </c>
    </row>
    <row r="62" spans="1:5" ht="12" customHeight="1">
      <c r="A62" s="54" t="s">
        <v>228</v>
      </c>
      <c r="B62" s="43" t="s">
        <v>35</v>
      </c>
      <c r="C62" s="45">
        <v>42668</v>
      </c>
      <c r="D62" s="45">
        <v>401</v>
      </c>
      <c r="E62" s="46">
        <v>43069</v>
      </c>
    </row>
    <row r="63" spans="1:5" ht="12" customHeight="1">
      <c r="A63" s="50" t="s">
        <v>229</v>
      </c>
      <c r="B63" s="31" t="s">
        <v>36</v>
      </c>
      <c r="C63" s="33">
        <v>10107</v>
      </c>
      <c r="D63" s="33">
        <v>107</v>
      </c>
      <c r="E63" s="34">
        <v>10214</v>
      </c>
    </row>
    <row r="64" spans="1:5" ht="12" customHeight="1">
      <c r="A64" s="50" t="s">
        <v>230</v>
      </c>
      <c r="B64" s="31" t="s">
        <v>325</v>
      </c>
      <c r="C64" s="40">
        <v>36227</v>
      </c>
      <c r="D64" s="40">
        <v>-277</v>
      </c>
      <c r="E64" s="41">
        <v>35950</v>
      </c>
    </row>
    <row r="65" spans="1:5" ht="12" customHeight="1">
      <c r="A65" s="50" t="s">
        <v>231</v>
      </c>
      <c r="B65" s="47" t="s">
        <v>179</v>
      </c>
      <c r="C65" s="40">
        <v>2470</v>
      </c>
      <c r="D65" s="40"/>
      <c r="E65" s="41">
        <v>2470</v>
      </c>
    </row>
    <row r="66" spans="1:5" ht="12" customHeight="1">
      <c r="A66" s="50" t="s">
        <v>275</v>
      </c>
      <c r="B66" s="70" t="s">
        <v>307</v>
      </c>
      <c r="C66" s="40"/>
      <c r="D66" s="40"/>
      <c r="E66" s="41"/>
    </row>
    <row r="67" spans="1:5" ht="12" customHeight="1">
      <c r="A67" s="50" t="s">
        <v>232</v>
      </c>
      <c r="B67" s="31" t="s">
        <v>255</v>
      </c>
      <c r="C67" s="40">
        <v>27892</v>
      </c>
      <c r="D67" s="40">
        <v>1695</v>
      </c>
      <c r="E67" s="41">
        <v>29587</v>
      </c>
    </row>
    <row r="68" spans="1:5" ht="12" customHeight="1">
      <c r="A68" s="50" t="s">
        <v>233</v>
      </c>
      <c r="B68" s="86" t="s">
        <v>276</v>
      </c>
      <c r="C68" s="40">
        <v>3781</v>
      </c>
      <c r="D68" s="40"/>
      <c r="E68" s="41">
        <v>3781</v>
      </c>
    </row>
    <row r="69" spans="1:5" ht="12" customHeight="1">
      <c r="A69" s="50" t="s">
        <v>278</v>
      </c>
      <c r="B69" s="86" t="s">
        <v>362</v>
      </c>
      <c r="C69" s="40"/>
      <c r="D69" s="40"/>
      <c r="E69" s="41"/>
    </row>
    <row r="70" spans="1:5" ht="12" customHeight="1">
      <c r="A70" s="50" t="s">
        <v>279</v>
      </c>
      <c r="B70" s="31" t="s">
        <v>170</v>
      </c>
      <c r="C70" s="40">
        <v>67854</v>
      </c>
      <c r="D70" s="40">
        <v>112</v>
      </c>
      <c r="E70" s="41">
        <v>67966</v>
      </c>
    </row>
    <row r="71" spans="1:5" ht="12" customHeight="1">
      <c r="A71" s="50" t="s">
        <v>280</v>
      </c>
      <c r="B71" s="31" t="s">
        <v>37</v>
      </c>
      <c r="C71" s="40"/>
      <c r="D71" s="40"/>
      <c r="E71" s="41"/>
    </row>
    <row r="72" spans="1:5" ht="12" customHeight="1">
      <c r="A72" s="49" t="s">
        <v>281</v>
      </c>
      <c r="B72" s="48" t="s">
        <v>277</v>
      </c>
      <c r="C72" s="40"/>
      <c r="D72" s="40"/>
      <c r="E72" s="41"/>
    </row>
    <row r="73" spans="1:5" ht="12" customHeight="1" thickBot="1">
      <c r="A73" s="55" t="s">
        <v>284</v>
      </c>
      <c r="B73" s="71" t="s">
        <v>282</v>
      </c>
      <c r="C73" s="72">
        <v>2800</v>
      </c>
      <c r="D73" s="72"/>
      <c r="E73" s="73">
        <v>2800</v>
      </c>
    </row>
    <row r="74" spans="1:5" ht="12" customHeight="1" thickBot="1">
      <c r="A74" s="74" t="s">
        <v>4</v>
      </c>
      <c r="B74" s="187" t="s">
        <v>433</v>
      </c>
      <c r="C74" s="265">
        <f>SUM(C75:C81)</f>
        <v>2942</v>
      </c>
      <c r="D74" s="265">
        <f>SUM(D75:D81)</f>
        <v>0</v>
      </c>
      <c r="E74" s="266">
        <f>SUM(E75:E81)</f>
        <v>2942</v>
      </c>
    </row>
    <row r="75" spans="1:5" ht="12" customHeight="1">
      <c r="A75" s="52" t="s">
        <v>234</v>
      </c>
      <c r="B75" s="36" t="s">
        <v>326</v>
      </c>
      <c r="C75" s="37"/>
      <c r="D75" s="37"/>
      <c r="E75" s="38"/>
    </row>
    <row r="76" spans="1:5" ht="12" customHeight="1">
      <c r="A76" s="52" t="s">
        <v>235</v>
      </c>
      <c r="B76" s="31" t="s">
        <v>327</v>
      </c>
      <c r="C76" s="33">
        <v>2942</v>
      </c>
      <c r="D76" s="33"/>
      <c r="E76" s="34">
        <v>2942</v>
      </c>
    </row>
    <row r="77" spans="1:5" ht="12" customHeight="1">
      <c r="A77" s="52" t="s">
        <v>236</v>
      </c>
      <c r="B77" s="31" t="s">
        <v>263</v>
      </c>
      <c r="C77" s="33"/>
      <c r="D77" s="33"/>
      <c r="E77" s="34"/>
    </row>
    <row r="78" spans="1:5" ht="12" customHeight="1">
      <c r="A78" s="52" t="s">
        <v>237</v>
      </c>
      <c r="B78" s="31" t="s">
        <v>262</v>
      </c>
      <c r="C78" s="33"/>
      <c r="D78" s="33"/>
      <c r="E78" s="34"/>
    </row>
    <row r="79" spans="1:5" ht="12" customHeight="1">
      <c r="A79" s="52" t="s">
        <v>238</v>
      </c>
      <c r="B79" s="31" t="s">
        <v>169</v>
      </c>
      <c r="C79" s="33"/>
      <c r="D79" s="33"/>
      <c r="E79" s="34"/>
    </row>
    <row r="80" spans="1:5" ht="12" customHeight="1">
      <c r="A80" s="49" t="s">
        <v>283</v>
      </c>
      <c r="B80" s="48" t="s">
        <v>308</v>
      </c>
      <c r="C80" s="40"/>
      <c r="D80" s="40"/>
      <c r="E80" s="41"/>
    </row>
    <row r="81" spans="1:5" ht="12" customHeight="1" thickBot="1">
      <c r="A81" s="53" t="s">
        <v>309</v>
      </c>
      <c r="B81" s="48" t="s">
        <v>191</v>
      </c>
      <c r="C81" s="40"/>
      <c r="D81" s="40"/>
      <c r="E81" s="41"/>
    </row>
    <row r="82" spans="1:5" ht="12" customHeight="1" thickBot="1">
      <c r="A82" s="74" t="s">
        <v>5</v>
      </c>
      <c r="B82" s="187" t="s">
        <v>434</v>
      </c>
      <c r="C82" s="265">
        <f>SUM(C83:C84)</f>
        <v>0</v>
      </c>
      <c r="D82" s="265">
        <f>SUM(D83:D84)</f>
        <v>0</v>
      </c>
      <c r="E82" s="266">
        <f>SUM(E83:E84)</f>
        <v>0</v>
      </c>
    </row>
    <row r="83" spans="1:5" ht="12" customHeight="1">
      <c r="A83" s="52" t="s">
        <v>202</v>
      </c>
      <c r="B83" s="36" t="s">
        <v>74</v>
      </c>
      <c r="C83" s="37"/>
      <c r="D83" s="37"/>
      <c r="E83" s="38"/>
    </row>
    <row r="84" spans="1:5" ht="12" customHeight="1" thickBot="1">
      <c r="A84" s="50" t="s">
        <v>203</v>
      </c>
      <c r="B84" s="31" t="s">
        <v>75</v>
      </c>
      <c r="C84" s="33"/>
      <c r="D84" s="33"/>
      <c r="E84" s="34"/>
    </row>
    <row r="85" spans="1:5" ht="12" customHeight="1" thickBot="1">
      <c r="A85" s="74" t="s">
        <v>6</v>
      </c>
      <c r="B85" s="187" t="s">
        <v>461</v>
      </c>
      <c r="C85" s="188"/>
      <c r="D85" s="188"/>
      <c r="E85" s="189"/>
    </row>
    <row r="86" spans="1:5" ht="12" customHeight="1" thickBot="1">
      <c r="A86" s="74" t="s">
        <v>7</v>
      </c>
      <c r="B86" s="567" t="s">
        <v>462</v>
      </c>
      <c r="C86" s="265">
        <f>C61+C74+C82+C85</f>
        <v>196741</v>
      </c>
      <c r="D86" s="265">
        <f>D61+D74+D82+D85</f>
        <v>2038</v>
      </c>
      <c r="E86" s="266">
        <f>E61+E74+E82+E85</f>
        <v>198779</v>
      </c>
    </row>
    <row r="87" spans="1:5" ht="12" customHeight="1" thickBot="1">
      <c r="A87" s="74" t="s">
        <v>8</v>
      </c>
      <c r="B87" s="187" t="s">
        <v>463</v>
      </c>
      <c r="C87" s="265">
        <f>SUM(C88:C93)</f>
        <v>6630</v>
      </c>
      <c r="D87" s="265">
        <f>SUM(D88:D93)</f>
        <v>0</v>
      </c>
      <c r="E87" s="266">
        <f>SUM(E88:E93)</f>
        <v>6630</v>
      </c>
    </row>
    <row r="88" spans="1:5" ht="12" customHeight="1">
      <c r="A88" s="52" t="s">
        <v>212</v>
      </c>
      <c r="B88" s="36" t="s">
        <v>467</v>
      </c>
      <c r="C88" s="37">
        <v>5434</v>
      </c>
      <c r="D88" s="37"/>
      <c r="E88" s="38">
        <v>5434</v>
      </c>
    </row>
    <row r="89" spans="1:5" ht="12" customHeight="1">
      <c r="A89" s="49" t="s">
        <v>213</v>
      </c>
      <c r="B89" s="36" t="s">
        <v>468</v>
      </c>
      <c r="C89" s="576"/>
      <c r="D89" s="576"/>
      <c r="E89" s="577"/>
    </row>
    <row r="90" spans="1:5" ht="12" customHeight="1">
      <c r="A90" s="49" t="s">
        <v>265</v>
      </c>
      <c r="B90" s="48" t="s">
        <v>469</v>
      </c>
      <c r="C90" s="33">
        <v>1196</v>
      </c>
      <c r="D90" s="33"/>
      <c r="E90" s="34">
        <v>1196</v>
      </c>
    </row>
    <row r="91" spans="1:5" ht="12" customHeight="1">
      <c r="A91" s="49" t="s">
        <v>267</v>
      </c>
      <c r="B91" s="48" t="s">
        <v>470</v>
      </c>
      <c r="C91" s="40"/>
      <c r="D91" s="40"/>
      <c r="E91" s="41"/>
    </row>
    <row r="92" spans="1:5" ht="12" customHeight="1">
      <c r="A92" s="49" t="s">
        <v>464</v>
      </c>
      <c r="B92" s="48" t="s">
        <v>471</v>
      </c>
      <c r="C92" s="40"/>
      <c r="D92" s="40"/>
      <c r="E92" s="41"/>
    </row>
    <row r="93" spans="1:5" ht="12" customHeight="1" thickBot="1">
      <c r="A93" s="53" t="s">
        <v>465</v>
      </c>
      <c r="B93" s="71" t="s">
        <v>472</v>
      </c>
      <c r="C93" s="56"/>
      <c r="D93" s="56"/>
      <c r="E93" s="611"/>
    </row>
    <row r="94" spans="1:11" ht="15" customHeight="1" thickBot="1">
      <c r="A94" s="74" t="s">
        <v>9</v>
      </c>
      <c r="B94" s="197" t="s">
        <v>466</v>
      </c>
      <c r="C94" s="265">
        <f>C86+C87</f>
        <v>203371</v>
      </c>
      <c r="D94" s="265">
        <f>D86+D87</f>
        <v>2038</v>
      </c>
      <c r="E94" s="266">
        <f>E86+E87</f>
        <v>205409</v>
      </c>
      <c r="H94" s="260"/>
      <c r="I94" s="578"/>
      <c r="J94" s="578"/>
      <c r="K94" s="578"/>
    </row>
    <row r="95" spans="1:5" s="11" customFormat="1" ht="12.75" customHeight="1">
      <c r="A95" s="1017" t="s">
        <v>333</v>
      </c>
      <c r="B95" s="1017"/>
      <c r="C95" s="1017"/>
      <c r="D95" s="1017"/>
      <c r="E95" s="1017"/>
    </row>
    <row r="97" spans="1:5" ht="15.75">
      <c r="A97" s="1019" t="s">
        <v>474</v>
      </c>
      <c r="B97" s="1019"/>
      <c r="C97" s="1019"/>
      <c r="D97" s="1019"/>
      <c r="E97" s="1019"/>
    </row>
    <row r="98" spans="1:2" ht="16.5" thickBot="1">
      <c r="A98" s="1015" t="s">
        <v>427</v>
      </c>
      <c r="B98" s="1015"/>
    </row>
    <row r="99" spans="1:6" ht="23.25" customHeight="1" thickBot="1">
      <c r="A99" s="74">
        <v>1</v>
      </c>
      <c r="B99" s="187" t="s">
        <v>473</v>
      </c>
      <c r="C99" s="254">
        <f>+C43-C86</f>
        <v>-12306</v>
      </c>
      <c r="D99" s="254">
        <f>+D43-D86</f>
        <v>-1695</v>
      </c>
      <c r="E99" s="609">
        <f>+E43-E86</f>
        <v>-14001</v>
      </c>
      <c r="F99" s="612"/>
    </row>
    <row r="100" spans="3:5" ht="15.75">
      <c r="C100" s="586"/>
      <c r="D100" s="586"/>
      <c r="E100" s="586"/>
    </row>
    <row r="101" spans="1:5" ht="15.75">
      <c r="A101" s="1019" t="s">
        <v>475</v>
      </c>
      <c r="B101" s="1019"/>
      <c r="C101" s="1019"/>
      <c r="D101" s="1019"/>
      <c r="E101" s="1019"/>
    </row>
    <row r="102" spans="1:2" ht="16.5" thickBot="1">
      <c r="A102" s="1015" t="s">
        <v>428</v>
      </c>
      <c r="B102" s="1015"/>
    </row>
    <row r="103" spans="1:5" ht="12" customHeight="1" thickBot="1">
      <c r="A103" s="74" t="s">
        <v>3</v>
      </c>
      <c r="B103" s="187" t="s">
        <v>476</v>
      </c>
      <c r="C103" s="596">
        <f>C104-C105</f>
        <v>12306</v>
      </c>
      <c r="D103" s="596">
        <f>D104-D105</f>
        <v>0</v>
      </c>
      <c r="E103" s="597">
        <f>E104-E105</f>
        <v>12306</v>
      </c>
    </row>
    <row r="104" spans="1:5" ht="12.75" customHeight="1">
      <c r="A104" s="52" t="s">
        <v>228</v>
      </c>
      <c r="B104" s="36" t="s">
        <v>478</v>
      </c>
      <c r="C104" s="592">
        <f>+C46</f>
        <v>18936</v>
      </c>
      <c r="D104" s="592">
        <f>+D46</f>
        <v>0</v>
      </c>
      <c r="E104" s="593">
        <f>+E46</f>
        <v>18936</v>
      </c>
    </row>
    <row r="105" spans="1:5" ht="12.75" customHeight="1" thickBot="1">
      <c r="A105" s="55" t="s">
        <v>229</v>
      </c>
      <c r="B105" s="71" t="s">
        <v>477</v>
      </c>
      <c r="C105" s="594">
        <f>+C87</f>
        <v>6630</v>
      </c>
      <c r="D105" s="594">
        <f>+D87</f>
        <v>0</v>
      </c>
      <c r="E105" s="595">
        <f>+E87</f>
        <v>6630</v>
      </c>
    </row>
    <row r="107" ht="15.75">
      <c r="B107" s="260"/>
    </row>
  </sheetData>
  <sheetProtection/>
  <mergeCells count="11">
    <mergeCell ref="A102:B102"/>
    <mergeCell ref="A97:E97"/>
    <mergeCell ref="A101:E101"/>
    <mergeCell ref="A95:E95"/>
    <mergeCell ref="A98:B98"/>
    <mergeCell ref="A58:B58"/>
    <mergeCell ref="D58:E58"/>
    <mergeCell ref="D2:E2"/>
    <mergeCell ref="A2:B2"/>
    <mergeCell ref="A55:E55"/>
    <mergeCell ref="A57:E57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95" r:id="rId1"/>
  <headerFooter alignWithMargins="0">
    <oddHeader>&amp;C&amp;"Times New Roman CE,Félkövér"&amp;12
Domaháza Község Önkormányzat
2011. ÉVI RENDELETTERVEZET&amp;10
&amp;R&amp;"Times New Roman CE,Félkövér dőlt"&amp;11 1. sz. melléklet</oddHeader>
  </headerFooter>
  <rowBreaks count="1" manualBreakCount="1">
    <brk id="5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2" sqref="A2:F49"/>
    </sheetView>
  </sheetViews>
  <sheetFormatPr defaultColWidth="9.00390625" defaultRowHeight="12.75"/>
  <cols>
    <col min="1" max="1" width="11.625" style="3" customWidth="1"/>
    <col min="2" max="2" width="12.375" style="1" customWidth="1"/>
    <col min="3" max="3" width="49.1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375</v>
      </c>
    </row>
    <row r="2" spans="1:6" s="6" customFormat="1" ht="15.75">
      <c r="A2" s="17" t="s">
        <v>44</v>
      </c>
      <c r="B2" s="18"/>
      <c r="C2" s="19" t="s">
        <v>677</v>
      </c>
      <c r="D2" s="881" t="s">
        <v>45</v>
      </c>
      <c r="E2" s="834"/>
      <c r="F2" s="882"/>
    </row>
    <row r="3" spans="1:6" s="6" customFormat="1" ht="16.5" thickBot="1">
      <c r="A3" s="21" t="s">
        <v>46</v>
      </c>
      <c r="B3" s="22"/>
      <c r="C3" s="565" t="s">
        <v>192</v>
      </c>
      <c r="D3" s="883" t="s">
        <v>83</v>
      </c>
      <c r="E3" s="836"/>
      <c r="F3" s="922"/>
    </row>
    <row r="4" spans="1:4" s="7" customFormat="1" ht="21" customHeight="1" thickBot="1">
      <c r="A4" s="109"/>
      <c r="B4" s="109"/>
      <c r="C4" s="109"/>
      <c r="D4" s="16" t="s">
        <v>49</v>
      </c>
    </row>
    <row r="5" spans="1:6" ht="36">
      <c r="A5" s="98" t="s">
        <v>50</v>
      </c>
      <c r="B5" s="99" t="s">
        <v>318</v>
      </c>
      <c r="C5" s="1074" t="s">
        <v>51</v>
      </c>
      <c r="D5" s="1076" t="s">
        <v>722</v>
      </c>
      <c r="E5" s="1092" t="s">
        <v>698</v>
      </c>
      <c r="F5" s="1094" t="s">
        <v>727</v>
      </c>
    </row>
    <row r="6" spans="1:6" ht="13.5" thickBot="1">
      <c r="A6" s="146" t="s">
        <v>53</v>
      </c>
      <c r="B6" s="147"/>
      <c r="C6" s="1075"/>
      <c r="D6" s="1077"/>
      <c r="E6" s="1093"/>
      <c r="F6" s="1095"/>
    </row>
    <row r="7" spans="1:6" s="4" customFormat="1" ht="12" customHeight="1" thickBot="1">
      <c r="A7" s="206">
        <v>1</v>
      </c>
      <c r="B7" s="207">
        <v>2</v>
      </c>
      <c r="C7" s="207">
        <v>3</v>
      </c>
      <c r="D7" s="837">
        <v>4</v>
      </c>
      <c r="E7" s="923"/>
      <c r="F7" s="839"/>
    </row>
    <row r="8" spans="1:6" s="9" customFormat="1" ht="15.75" customHeight="1" thickBot="1">
      <c r="A8" s="1083" t="s">
        <v>54</v>
      </c>
      <c r="B8" s="1084"/>
      <c r="C8" s="1084"/>
      <c r="D8" s="1084"/>
      <c r="E8" s="1084"/>
      <c r="F8" s="1085"/>
    </row>
    <row r="9" spans="1:6" s="8" customFormat="1" ht="12" customHeight="1" thickBot="1">
      <c r="A9" s="110">
        <v>1</v>
      </c>
      <c r="B9" s="111"/>
      <c r="C9" s="112" t="s">
        <v>55</v>
      </c>
      <c r="D9" s="842">
        <f>SUM(D10:D13)</f>
        <v>625</v>
      </c>
      <c r="E9" s="918"/>
      <c r="F9" s="924">
        <f>SUM(F10:F13)</f>
        <v>625</v>
      </c>
    </row>
    <row r="10" spans="1:6" ht="12" customHeight="1">
      <c r="A10" s="113"/>
      <c r="B10" s="114">
        <v>1</v>
      </c>
      <c r="C10" s="87" t="s">
        <v>363</v>
      </c>
      <c r="D10" s="843"/>
      <c r="E10" s="890"/>
      <c r="F10" s="891"/>
    </row>
    <row r="11" spans="1:6" ht="12" customHeight="1">
      <c r="A11" s="113"/>
      <c r="B11" s="114">
        <v>2</v>
      </c>
      <c r="C11" s="87" t="s">
        <v>268</v>
      </c>
      <c r="D11" s="843">
        <v>530</v>
      </c>
      <c r="E11" s="892"/>
      <c r="F11" s="925">
        <v>530</v>
      </c>
    </row>
    <row r="12" spans="1:6" ht="12" customHeight="1">
      <c r="A12" s="113"/>
      <c r="B12" s="114">
        <v>3</v>
      </c>
      <c r="C12" s="87" t="s">
        <v>269</v>
      </c>
      <c r="D12" s="843">
        <v>95</v>
      </c>
      <c r="E12" s="892"/>
      <c r="F12" s="903">
        <v>95</v>
      </c>
    </row>
    <row r="13" spans="1:6" ht="12" customHeight="1" thickBot="1">
      <c r="A13" s="113"/>
      <c r="B13" s="114">
        <v>4</v>
      </c>
      <c r="C13" s="87" t="s">
        <v>270</v>
      </c>
      <c r="D13" s="843"/>
      <c r="E13" s="894"/>
      <c r="F13" s="895"/>
    </row>
    <row r="14" spans="1:6" ht="12" customHeight="1" thickBot="1">
      <c r="A14" s="110">
        <v>2</v>
      </c>
      <c r="B14" s="132"/>
      <c r="C14" s="112" t="s">
        <v>60</v>
      </c>
      <c r="D14" s="848"/>
      <c r="E14" s="849"/>
      <c r="F14" s="850"/>
    </row>
    <row r="15" spans="1:6" s="8" customFormat="1" ht="12" customHeight="1" thickBot="1">
      <c r="A15" s="110">
        <v>3</v>
      </c>
      <c r="B15" s="111"/>
      <c r="C15" s="112" t="s">
        <v>301</v>
      </c>
      <c r="D15" s="851">
        <f>SUM(D16:D22)</f>
        <v>24223</v>
      </c>
      <c r="E15" s="926">
        <f>SUM(E16:E22)</f>
        <v>0</v>
      </c>
      <c r="F15" s="927">
        <f>SUM(F16:F22)</f>
        <v>24223</v>
      </c>
    </row>
    <row r="16" spans="1:6" s="2" customFormat="1" ht="12" customHeight="1">
      <c r="A16" s="126"/>
      <c r="B16" s="127">
        <v>1</v>
      </c>
      <c r="C16" s="128" t="s">
        <v>302</v>
      </c>
      <c r="D16" s="853">
        <v>19878</v>
      </c>
      <c r="E16" s="907"/>
      <c r="F16" s="928">
        <v>19878</v>
      </c>
    </row>
    <row r="17" spans="1:6" s="2" customFormat="1" ht="12" customHeight="1">
      <c r="A17" s="113"/>
      <c r="B17" s="114">
        <v>2</v>
      </c>
      <c r="C17" s="128" t="s">
        <v>303</v>
      </c>
      <c r="D17" s="843"/>
      <c r="E17" s="929"/>
      <c r="F17" s="930"/>
    </row>
    <row r="18" spans="1:6" s="2" customFormat="1" ht="12" customHeight="1">
      <c r="A18" s="113"/>
      <c r="B18" s="114">
        <v>3</v>
      </c>
      <c r="C18" s="87" t="s">
        <v>364</v>
      </c>
      <c r="D18" s="843">
        <v>4345</v>
      </c>
      <c r="E18" s="929"/>
      <c r="F18" s="930">
        <v>4345</v>
      </c>
    </row>
    <row r="19" spans="1:6" s="2" customFormat="1" ht="12" customHeight="1">
      <c r="A19" s="113"/>
      <c r="B19" s="114">
        <v>4</v>
      </c>
      <c r="C19" s="130" t="s">
        <v>304</v>
      </c>
      <c r="D19" s="843"/>
      <c r="E19" s="900"/>
      <c r="F19" s="901"/>
    </row>
    <row r="20" spans="1:6" s="2" customFormat="1" ht="12" customHeight="1">
      <c r="A20" s="113"/>
      <c r="B20" s="114">
        <v>5</v>
      </c>
      <c r="C20" s="87" t="s">
        <v>305</v>
      </c>
      <c r="D20" s="843"/>
      <c r="E20" s="900"/>
      <c r="F20" s="901"/>
    </row>
    <row r="21" spans="1:6" ht="12" customHeight="1">
      <c r="A21" s="142"/>
      <c r="B21" s="121">
        <v>6</v>
      </c>
      <c r="C21" s="89" t="s">
        <v>164</v>
      </c>
      <c r="D21" s="902"/>
      <c r="E21" s="892"/>
      <c r="F21" s="903"/>
    </row>
    <row r="22" spans="1:6" ht="12" customHeight="1" thickBot="1">
      <c r="A22" s="143"/>
      <c r="B22" s="144">
        <v>7</v>
      </c>
      <c r="C22" s="90" t="s">
        <v>166</v>
      </c>
      <c r="D22" s="860"/>
      <c r="E22" s="894"/>
      <c r="F22" s="895"/>
    </row>
    <row r="23" spans="1:6" ht="12" customHeight="1" thickBot="1">
      <c r="A23" s="152">
        <v>4</v>
      </c>
      <c r="B23" s="153"/>
      <c r="C23" s="154" t="s">
        <v>80</v>
      </c>
      <c r="D23" s="862"/>
      <c r="E23" s="849"/>
      <c r="F23" s="863"/>
    </row>
    <row r="24" spans="1:6" s="2" customFormat="1" ht="15" customHeight="1" thickBot="1">
      <c r="A24" s="131"/>
      <c r="B24" s="132"/>
      <c r="C24" s="204" t="s">
        <v>32</v>
      </c>
      <c r="D24" s="864">
        <f>D9+D14+D15+D23</f>
        <v>24848</v>
      </c>
      <c r="E24" s="337">
        <f>E9+E14+E15+E23</f>
        <v>0</v>
      </c>
      <c r="F24" s="880">
        <f>F9+F14+F15+F23</f>
        <v>24848</v>
      </c>
    </row>
    <row r="25" spans="1:6" s="2" customFormat="1" ht="12.75" customHeight="1" thickBot="1">
      <c r="A25" s="155"/>
      <c r="B25" s="156"/>
      <c r="C25" s="157"/>
      <c r="D25" s="866"/>
      <c r="E25" s="931"/>
      <c r="F25" s="932"/>
    </row>
    <row r="26" spans="1:6" s="9" customFormat="1" ht="15" customHeight="1" thickBot="1">
      <c r="A26" s="148"/>
      <c r="B26" s="149"/>
      <c r="C26" s="135" t="s">
        <v>69</v>
      </c>
      <c r="D26" s="909"/>
      <c r="E26" s="888"/>
      <c r="F26" s="889"/>
    </row>
    <row r="27" spans="1:6" s="8" customFormat="1" ht="12" customHeight="1" thickBot="1">
      <c r="A27" s="110">
        <v>5</v>
      </c>
      <c r="B27" s="111"/>
      <c r="C27" s="933" t="s">
        <v>70</v>
      </c>
      <c r="D27" s="851">
        <f>D28+SUM(D30:D37)+SUM(D39:D40)</f>
        <v>21405</v>
      </c>
      <c r="E27" s="852">
        <f>E28+SUM(E30:E37)+SUM(E39:E40)</f>
        <v>0</v>
      </c>
      <c r="F27" s="851">
        <f>F28+SUM(F30:F37)+SUM(F39:F40)</f>
        <v>21405</v>
      </c>
    </row>
    <row r="28" spans="1:6" ht="12" customHeight="1">
      <c r="A28" s="113"/>
      <c r="B28" s="114">
        <v>1</v>
      </c>
      <c r="C28" s="43" t="s">
        <v>35</v>
      </c>
      <c r="D28" s="843">
        <v>15038</v>
      </c>
      <c r="E28" s="890"/>
      <c r="F28" s="891">
        <v>15038</v>
      </c>
    </row>
    <row r="29" spans="1:6" ht="12" customHeight="1">
      <c r="A29" s="113"/>
      <c r="B29" s="114"/>
      <c r="C29" s="224" t="s">
        <v>319</v>
      </c>
      <c r="D29" s="871"/>
      <c r="E29" s="892"/>
      <c r="F29" s="903"/>
    </row>
    <row r="30" spans="1:6" ht="12" customHeight="1">
      <c r="A30" s="113"/>
      <c r="B30" s="114">
        <v>2</v>
      </c>
      <c r="C30" s="31" t="s">
        <v>36</v>
      </c>
      <c r="D30" s="843">
        <v>2045</v>
      </c>
      <c r="E30" s="892"/>
      <c r="F30" s="903">
        <v>2045</v>
      </c>
    </row>
    <row r="31" spans="1:6" ht="12" customHeight="1">
      <c r="A31" s="123"/>
      <c r="B31" s="124">
        <v>3</v>
      </c>
      <c r="C31" s="31" t="s">
        <v>325</v>
      </c>
      <c r="D31" s="859">
        <v>4122</v>
      </c>
      <c r="E31" s="912"/>
      <c r="F31" s="903">
        <v>4122</v>
      </c>
    </row>
    <row r="32" spans="1:6" ht="12" customHeight="1">
      <c r="A32" s="123"/>
      <c r="B32" s="124">
        <v>4</v>
      </c>
      <c r="C32" s="47" t="s">
        <v>179</v>
      </c>
      <c r="D32" s="859">
        <v>200</v>
      </c>
      <c r="E32" s="892"/>
      <c r="F32" s="903">
        <v>200</v>
      </c>
    </row>
    <row r="33" spans="1:6" ht="12" customHeight="1">
      <c r="A33" s="123"/>
      <c r="B33" s="124">
        <v>5</v>
      </c>
      <c r="C33" s="70" t="s">
        <v>307</v>
      </c>
      <c r="D33" s="859"/>
      <c r="E33" s="892"/>
      <c r="F33" s="903"/>
    </row>
    <row r="34" spans="1:6" ht="12" customHeight="1">
      <c r="A34" s="123"/>
      <c r="B34" s="124">
        <v>6</v>
      </c>
      <c r="C34" s="31" t="s">
        <v>255</v>
      </c>
      <c r="D34" s="859"/>
      <c r="E34" s="892"/>
      <c r="F34" s="903"/>
    </row>
    <row r="35" spans="1:6" ht="12" customHeight="1">
      <c r="A35" s="123"/>
      <c r="B35" s="124">
        <v>7</v>
      </c>
      <c r="C35" s="86" t="s">
        <v>289</v>
      </c>
      <c r="D35" s="859"/>
      <c r="E35" s="892"/>
      <c r="F35" s="903"/>
    </row>
    <row r="36" spans="1:6" s="8" customFormat="1" ht="12" customHeight="1">
      <c r="A36" s="113"/>
      <c r="B36" s="114">
        <v>8</v>
      </c>
      <c r="C36" s="31" t="s">
        <v>170</v>
      </c>
      <c r="D36" s="843"/>
      <c r="E36" s="915"/>
      <c r="F36" s="917"/>
    </row>
    <row r="37" spans="1:6" s="8" customFormat="1" ht="12" customHeight="1">
      <c r="A37" s="126"/>
      <c r="B37" s="127">
        <v>9</v>
      </c>
      <c r="C37" s="31" t="s">
        <v>37</v>
      </c>
      <c r="D37" s="853"/>
      <c r="E37" s="915"/>
      <c r="F37" s="917"/>
    </row>
    <row r="38" spans="1:6" s="8" customFormat="1" ht="12" customHeight="1">
      <c r="A38" s="126"/>
      <c r="B38" s="127"/>
      <c r="C38" s="228" t="s">
        <v>383</v>
      </c>
      <c r="D38" s="876"/>
      <c r="E38" s="915"/>
      <c r="F38" s="917"/>
    </row>
    <row r="39" spans="1:6" ht="12" customHeight="1">
      <c r="A39" s="126"/>
      <c r="B39" s="127">
        <v>10</v>
      </c>
      <c r="C39" s="48" t="s">
        <v>277</v>
      </c>
      <c r="D39" s="853"/>
      <c r="E39" s="892"/>
      <c r="F39" s="903"/>
    </row>
    <row r="40" spans="1:6" ht="12" customHeight="1" thickBot="1">
      <c r="A40" s="113"/>
      <c r="B40" s="114">
        <v>11</v>
      </c>
      <c r="C40" s="71" t="s">
        <v>282</v>
      </c>
      <c r="D40" s="843"/>
      <c r="E40" s="894"/>
      <c r="F40" s="895"/>
    </row>
    <row r="41" spans="1:6" s="8" customFormat="1" ht="12" customHeight="1" thickBot="1">
      <c r="A41" s="110">
        <v>6</v>
      </c>
      <c r="B41" s="111"/>
      <c r="C41" s="112" t="s">
        <v>72</v>
      </c>
      <c r="D41" s="851">
        <f>SUM(D42:D45)</f>
        <v>1942</v>
      </c>
      <c r="E41" s="852">
        <f>SUM(E42:E45)</f>
        <v>0</v>
      </c>
      <c r="F41" s="789">
        <f>SUM(F42:F45)</f>
        <v>1942</v>
      </c>
    </row>
    <row r="42" spans="1:6" ht="12" customHeight="1">
      <c r="A42" s="113"/>
      <c r="B42" s="114">
        <v>1</v>
      </c>
      <c r="C42" s="87" t="s">
        <v>326</v>
      </c>
      <c r="D42" s="843"/>
      <c r="E42" s="934"/>
      <c r="F42" s="935"/>
    </row>
    <row r="43" spans="1:6" ht="12" customHeight="1">
      <c r="A43" s="113"/>
      <c r="B43" s="114">
        <v>2</v>
      </c>
      <c r="C43" s="87" t="s">
        <v>327</v>
      </c>
      <c r="D43" s="843">
        <v>1942</v>
      </c>
      <c r="E43" s="892"/>
      <c r="F43" s="903">
        <v>1942</v>
      </c>
    </row>
    <row r="44" spans="1:6" ht="12" customHeight="1">
      <c r="A44" s="113"/>
      <c r="B44" s="114">
        <v>3</v>
      </c>
      <c r="C44" s="87" t="s">
        <v>308</v>
      </c>
      <c r="D44" s="843"/>
      <c r="E44" s="892"/>
      <c r="F44" s="903"/>
    </row>
    <row r="45" spans="1:6" ht="12" customHeight="1" thickBot="1">
      <c r="A45" s="113"/>
      <c r="B45" s="114">
        <v>4</v>
      </c>
      <c r="C45" s="87" t="s">
        <v>728</v>
      </c>
      <c r="D45" s="843"/>
      <c r="E45" s="894"/>
      <c r="F45" s="895"/>
    </row>
    <row r="46" spans="1:6" ht="15" customHeight="1" thickBot="1">
      <c r="A46" s="131"/>
      <c r="B46" s="132"/>
      <c r="C46" s="204" t="s">
        <v>77</v>
      </c>
      <c r="D46" s="864">
        <f>D27+D41</f>
        <v>23347</v>
      </c>
      <c r="E46" s="864">
        <f>E27+E41</f>
        <v>0</v>
      </c>
      <c r="F46" s="864">
        <f>F27+F41</f>
        <v>23347</v>
      </c>
    </row>
    <row r="47" ht="9.75" customHeight="1" thickBot="1"/>
    <row r="48" spans="1:6" ht="15" customHeight="1" thickBot="1">
      <c r="A48" s="158" t="s">
        <v>554</v>
      </c>
      <c r="B48" s="24"/>
      <c r="C48" s="159"/>
      <c r="D48" s="535">
        <v>38</v>
      </c>
      <c r="E48" s="936"/>
      <c r="F48" s="937">
        <v>38</v>
      </c>
    </row>
    <row r="49" spans="1:4" ht="14.25" customHeight="1">
      <c r="A49" s="1078" t="s">
        <v>333</v>
      </c>
      <c r="B49" s="1078"/>
      <c r="C49" s="1078"/>
      <c r="D49" s="1078"/>
    </row>
  </sheetData>
  <sheetProtection/>
  <mergeCells count="6">
    <mergeCell ref="A49:D49"/>
    <mergeCell ref="E5:E6"/>
    <mergeCell ref="F5:F6"/>
    <mergeCell ref="A8:F8"/>
    <mergeCell ref="C5:C6"/>
    <mergeCell ref="D5:D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F49"/>
  <sheetViews>
    <sheetView zoomScale="120" zoomScaleNormal="120" zoomScalePageLayoutView="0" workbookViewId="0" topLeftCell="A1">
      <selection activeCell="A2" sqref="A2:F49"/>
    </sheetView>
  </sheetViews>
  <sheetFormatPr defaultColWidth="9.00390625" defaultRowHeight="12.75"/>
  <cols>
    <col min="1" max="1" width="11.625" style="3" customWidth="1"/>
    <col min="2" max="2" width="11.125" style="1" customWidth="1"/>
    <col min="3" max="3" width="48.50390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376</v>
      </c>
    </row>
    <row r="2" spans="1:6" s="6" customFormat="1" ht="15.75">
      <c r="A2" s="17" t="s">
        <v>44</v>
      </c>
      <c r="B2" s="18"/>
      <c r="C2" s="19" t="s">
        <v>677</v>
      </c>
      <c r="D2" s="881" t="s">
        <v>45</v>
      </c>
      <c r="E2" s="834"/>
      <c r="F2" s="882"/>
    </row>
    <row r="3" spans="1:6" s="6" customFormat="1" ht="16.5" thickBot="1">
      <c r="A3" s="21" t="s">
        <v>46</v>
      </c>
      <c r="B3" s="22"/>
      <c r="C3" s="565" t="s">
        <v>84</v>
      </c>
      <c r="D3" s="883" t="s">
        <v>85</v>
      </c>
      <c r="E3" s="836"/>
      <c r="F3" s="922"/>
    </row>
    <row r="4" spans="1:4" s="7" customFormat="1" ht="21" customHeight="1" thickBot="1">
      <c r="A4" s="109"/>
      <c r="B4" s="109"/>
      <c r="C4" s="109"/>
      <c r="D4" s="16" t="s">
        <v>49</v>
      </c>
    </row>
    <row r="5" spans="1:6" ht="36">
      <c r="A5" s="98" t="s">
        <v>50</v>
      </c>
      <c r="B5" s="99" t="s">
        <v>318</v>
      </c>
      <c r="C5" s="1074" t="s">
        <v>51</v>
      </c>
      <c r="D5" s="1076" t="s">
        <v>729</v>
      </c>
      <c r="E5" s="1097" t="s">
        <v>698</v>
      </c>
      <c r="F5" s="1081" t="s">
        <v>730</v>
      </c>
    </row>
    <row r="6" spans="1:6" ht="13.5" thickBot="1">
      <c r="A6" s="146" t="s">
        <v>53</v>
      </c>
      <c r="B6" s="147"/>
      <c r="C6" s="1075"/>
      <c r="D6" s="1077"/>
      <c r="E6" s="1090"/>
      <c r="F6" s="1096"/>
    </row>
    <row r="7" spans="1:6" s="4" customFormat="1" ht="12" customHeight="1" thickBot="1">
      <c r="A7" s="206">
        <v>1</v>
      </c>
      <c r="B7" s="207">
        <v>2</v>
      </c>
      <c r="C7" s="207">
        <v>3</v>
      </c>
      <c r="D7" s="837">
        <v>4</v>
      </c>
      <c r="E7" s="838"/>
      <c r="F7" s="839"/>
    </row>
    <row r="8" spans="1:6" s="9" customFormat="1" ht="15.75" customHeight="1" thickBot="1">
      <c r="A8" s="148"/>
      <c r="B8" s="149"/>
      <c r="C8" s="135" t="s">
        <v>54</v>
      </c>
      <c r="D8" s="840"/>
      <c r="E8" s="841"/>
      <c r="F8" s="841"/>
    </row>
    <row r="9" spans="1:6" s="8" customFormat="1" ht="12" customHeight="1" thickBot="1">
      <c r="A9" s="110">
        <v>1</v>
      </c>
      <c r="B9" s="111"/>
      <c r="C9" s="112" t="s">
        <v>55</v>
      </c>
      <c r="D9" s="842">
        <f>SUM(D10:D13)</f>
        <v>0</v>
      </c>
      <c r="E9" s="918"/>
      <c r="F9" s="938"/>
    </row>
    <row r="10" spans="1:6" ht="12" customHeight="1">
      <c r="A10" s="113"/>
      <c r="B10" s="114">
        <v>1</v>
      </c>
      <c r="C10" s="87" t="s">
        <v>363</v>
      </c>
      <c r="D10" s="843"/>
      <c r="E10" s="844"/>
      <c r="F10" s="844"/>
    </row>
    <row r="11" spans="1:6" ht="12" customHeight="1">
      <c r="A11" s="113"/>
      <c r="B11" s="114">
        <v>2</v>
      </c>
      <c r="C11" s="87" t="s">
        <v>268</v>
      </c>
      <c r="D11" s="843"/>
      <c r="E11" s="845"/>
      <c r="F11" s="845"/>
    </row>
    <row r="12" spans="1:6" ht="12" customHeight="1">
      <c r="A12" s="113"/>
      <c r="B12" s="114">
        <v>3</v>
      </c>
      <c r="C12" s="87" t="s">
        <v>269</v>
      </c>
      <c r="D12" s="843"/>
      <c r="E12" s="845"/>
      <c r="F12" s="845"/>
    </row>
    <row r="13" spans="1:6" ht="12" customHeight="1" thickBot="1">
      <c r="A13" s="113"/>
      <c r="B13" s="114">
        <v>4</v>
      </c>
      <c r="C13" s="87" t="s">
        <v>270</v>
      </c>
      <c r="D13" s="843"/>
      <c r="E13" s="847"/>
      <c r="F13" s="847"/>
    </row>
    <row r="14" spans="1:6" ht="12" customHeight="1" thickBot="1">
      <c r="A14" s="110">
        <v>2</v>
      </c>
      <c r="B14" s="132"/>
      <c r="C14" s="112" t="s">
        <v>60</v>
      </c>
      <c r="D14" s="848"/>
      <c r="E14" s="849"/>
      <c r="F14" s="850"/>
    </row>
    <row r="15" spans="1:6" s="8" customFormat="1" ht="12" customHeight="1" thickBot="1">
      <c r="A15" s="110">
        <v>3</v>
      </c>
      <c r="B15" s="111"/>
      <c r="C15" s="112" t="s">
        <v>301</v>
      </c>
      <c r="D15" s="851">
        <f>SUM(D16:D22)</f>
        <v>2688</v>
      </c>
      <c r="E15" s="918"/>
      <c r="F15" s="789">
        <f>SUM(F16:F22)</f>
        <v>2688</v>
      </c>
    </row>
    <row r="16" spans="1:6" s="2" customFormat="1" ht="12" customHeight="1">
      <c r="A16" s="126"/>
      <c r="B16" s="127">
        <v>1</v>
      </c>
      <c r="C16" s="128" t="s">
        <v>302</v>
      </c>
      <c r="D16" s="853">
        <v>2688</v>
      </c>
      <c r="E16" s="939"/>
      <c r="F16" s="855">
        <v>2688</v>
      </c>
    </row>
    <row r="17" spans="1:6" s="2" customFormat="1" ht="12" customHeight="1">
      <c r="A17" s="113"/>
      <c r="B17" s="114">
        <v>2</v>
      </c>
      <c r="C17" s="128" t="s">
        <v>303</v>
      </c>
      <c r="D17" s="843"/>
      <c r="E17" s="856"/>
      <c r="F17" s="856"/>
    </row>
    <row r="18" spans="1:6" s="2" customFormat="1" ht="12" customHeight="1">
      <c r="A18" s="113"/>
      <c r="B18" s="114">
        <v>3</v>
      </c>
      <c r="C18" s="87" t="s">
        <v>364</v>
      </c>
      <c r="D18" s="843"/>
      <c r="E18" s="856"/>
      <c r="F18" s="856"/>
    </row>
    <row r="19" spans="1:6" s="2" customFormat="1" ht="12" customHeight="1">
      <c r="A19" s="113"/>
      <c r="B19" s="114">
        <v>4</v>
      </c>
      <c r="C19" s="130" t="s">
        <v>304</v>
      </c>
      <c r="D19" s="843"/>
      <c r="E19" s="856"/>
      <c r="F19" s="856"/>
    </row>
    <row r="20" spans="1:6" s="2" customFormat="1" ht="12" customHeight="1">
      <c r="A20" s="113"/>
      <c r="B20" s="114">
        <v>5</v>
      </c>
      <c r="C20" s="87" t="s">
        <v>305</v>
      </c>
      <c r="D20" s="843"/>
      <c r="E20" s="856"/>
      <c r="F20" s="856"/>
    </row>
    <row r="21" spans="1:6" ht="12" customHeight="1">
      <c r="A21" s="142"/>
      <c r="B21" s="121">
        <v>6</v>
      </c>
      <c r="C21" s="89" t="s">
        <v>164</v>
      </c>
      <c r="D21" s="902"/>
      <c r="E21" s="845"/>
      <c r="F21" s="845"/>
    </row>
    <row r="22" spans="1:6" ht="12" customHeight="1" thickBot="1">
      <c r="A22" s="143"/>
      <c r="B22" s="144">
        <v>7</v>
      </c>
      <c r="C22" s="90" t="s">
        <v>166</v>
      </c>
      <c r="D22" s="860"/>
      <c r="E22" s="847"/>
      <c r="F22" s="847"/>
    </row>
    <row r="23" spans="1:6" ht="12" customHeight="1" thickBot="1">
      <c r="A23" s="152">
        <v>4</v>
      </c>
      <c r="B23" s="153"/>
      <c r="C23" s="154" t="s">
        <v>80</v>
      </c>
      <c r="D23" s="862">
        <v>1494</v>
      </c>
      <c r="E23" s="849"/>
      <c r="F23" s="863">
        <v>1494</v>
      </c>
    </row>
    <row r="24" spans="1:6" s="2" customFormat="1" ht="15" customHeight="1" thickBot="1">
      <c r="A24" s="131"/>
      <c r="B24" s="132"/>
      <c r="C24" s="204" t="s">
        <v>32</v>
      </c>
      <c r="D24" s="864">
        <f>D9+D14+D15+D23</f>
        <v>4182</v>
      </c>
      <c r="E24" s="931"/>
      <c r="F24" s="880">
        <f>F9+F14+F15+F23</f>
        <v>4182</v>
      </c>
    </row>
    <row r="25" spans="1:6" s="2" customFormat="1" ht="12.75" customHeight="1" thickBot="1">
      <c r="A25" s="155"/>
      <c r="B25" s="156"/>
      <c r="C25" s="157"/>
      <c r="D25" s="866"/>
      <c r="E25" s="931"/>
      <c r="F25" s="932"/>
    </row>
    <row r="26" spans="1:6" s="9" customFormat="1" ht="15" customHeight="1" thickBot="1">
      <c r="A26" s="148"/>
      <c r="B26" s="149"/>
      <c r="C26" s="135" t="s">
        <v>69</v>
      </c>
      <c r="D26" s="909"/>
      <c r="E26" s="841"/>
      <c r="F26" s="841"/>
    </row>
    <row r="27" spans="1:6" s="8" customFormat="1" ht="12" customHeight="1" thickBot="1">
      <c r="A27" s="110">
        <v>5</v>
      </c>
      <c r="B27" s="111"/>
      <c r="C27" s="112" t="s">
        <v>70</v>
      </c>
      <c r="D27" s="851">
        <f>D28+SUM(D30:D37)+SUM(D39:D40)</f>
        <v>4182</v>
      </c>
      <c r="E27" s="918"/>
      <c r="F27" s="789">
        <f>F28+SUM(F30:F37)+SUM(F39:F40)</f>
        <v>4182</v>
      </c>
    </row>
    <row r="28" spans="1:6" ht="12" customHeight="1">
      <c r="A28" s="113"/>
      <c r="B28" s="114">
        <v>1</v>
      </c>
      <c r="C28" s="43" t="s">
        <v>35</v>
      </c>
      <c r="D28" s="843">
        <v>2432</v>
      </c>
      <c r="E28" s="844"/>
      <c r="F28" s="870">
        <v>2432</v>
      </c>
    </row>
    <row r="29" spans="1:6" ht="12" customHeight="1">
      <c r="A29" s="113"/>
      <c r="B29" s="114"/>
      <c r="C29" s="224" t="s">
        <v>319</v>
      </c>
      <c r="D29" s="871"/>
      <c r="E29" s="845"/>
      <c r="F29" s="846"/>
    </row>
    <row r="30" spans="1:6" ht="12" customHeight="1">
      <c r="A30" s="113"/>
      <c r="B30" s="114">
        <v>2</v>
      </c>
      <c r="C30" s="31" t="s">
        <v>36</v>
      </c>
      <c r="D30" s="843">
        <v>624</v>
      </c>
      <c r="E30" s="845"/>
      <c r="F30" s="846">
        <v>624</v>
      </c>
    </row>
    <row r="31" spans="1:6" ht="12" customHeight="1">
      <c r="A31" s="123"/>
      <c r="B31" s="124">
        <v>3</v>
      </c>
      <c r="C31" s="31" t="s">
        <v>325</v>
      </c>
      <c r="D31" s="859">
        <v>1126</v>
      </c>
      <c r="E31" s="845"/>
      <c r="F31" s="846">
        <v>1126</v>
      </c>
    </row>
    <row r="32" spans="1:6" ht="12" customHeight="1">
      <c r="A32" s="123"/>
      <c r="B32" s="124">
        <v>4</v>
      </c>
      <c r="C32" s="47" t="s">
        <v>179</v>
      </c>
      <c r="D32" s="859"/>
      <c r="E32" s="845"/>
      <c r="F32" s="845"/>
    </row>
    <row r="33" spans="1:6" ht="12" customHeight="1">
      <c r="A33" s="123"/>
      <c r="B33" s="124">
        <v>5</v>
      </c>
      <c r="C33" s="70" t="s">
        <v>307</v>
      </c>
      <c r="D33" s="859"/>
      <c r="E33" s="845"/>
      <c r="F33" s="845"/>
    </row>
    <row r="34" spans="1:6" ht="12" customHeight="1">
      <c r="A34" s="123"/>
      <c r="B34" s="124">
        <v>6</v>
      </c>
      <c r="C34" s="31" t="s">
        <v>255</v>
      </c>
      <c r="D34" s="859"/>
      <c r="E34" s="845"/>
      <c r="F34" s="845"/>
    </row>
    <row r="35" spans="1:6" ht="12" customHeight="1">
      <c r="A35" s="123"/>
      <c r="B35" s="124">
        <v>7</v>
      </c>
      <c r="C35" s="86" t="s">
        <v>289</v>
      </c>
      <c r="D35" s="859"/>
      <c r="E35" s="845"/>
      <c r="F35" s="845"/>
    </row>
    <row r="36" spans="1:6" s="8" customFormat="1" ht="12" customHeight="1">
      <c r="A36" s="113"/>
      <c r="B36" s="114">
        <v>8</v>
      </c>
      <c r="C36" s="31" t="s">
        <v>170</v>
      </c>
      <c r="D36" s="843"/>
      <c r="E36" s="874"/>
      <c r="F36" s="874"/>
    </row>
    <row r="37" spans="1:6" s="8" customFormat="1" ht="12" customHeight="1">
      <c r="A37" s="126"/>
      <c r="B37" s="127">
        <v>9</v>
      </c>
      <c r="C37" s="31" t="s">
        <v>37</v>
      </c>
      <c r="D37" s="853"/>
      <c r="E37" s="874"/>
      <c r="F37" s="874"/>
    </row>
    <row r="38" spans="1:6" s="8" customFormat="1" ht="12" customHeight="1">
      <c r="A38" s="126"/>
      <c r="B38" s="127"/>
      <c r="C38" s="228" t="s">
        <v>383</v>
      </c>
      <c r="D38" s="876"/>
      <c r="E38" s="874"/>
      <c r="F38" s="874"/>
    </row>
    <row r="39" spans="1:6" ht="12" customHeight="1">
      <c r="A39" s="126"/>
      <c r="B39" s="127">
        <v>10</v>
      </c>
      <c r="C39" s="48" t="s">
        <v>277</v>
      </c>
      <c r="D39" s="853"/>
      <c r="E39" s="845"/>
      <c r="F39" s="845"/>
    </row>
    <row r="40" spans="1:6" ht="12" customHeight="1" thickBot="1">
      <c r="A40" s="113"/>
      <c r="B40" s="114">
        <v>11</v>
      </c>
      <c r="C40" s="71" t="s">
        <v>282</v>
      </c>
      <c r="D40" s="843"/>
      <c r="E40" s="847"/>
      <c r="F40" s="847"/>
    </row>
    <row r="41" spans="1:6" s="8" customFormat="1" ht="12" customHeight="1" thickBot="1">
      <c r="A41" s="110">
        <v>6</v>
      </c>
      <c r="B41" s="111"/>
      <c r="C41" s="112" t="s">
        <v>72</v>
      </c>
      <c r="D41" s="851">
        <f>SUM(D42:D45)</f>
        <v>0</v>
      </c>
      <c r="E41" s="918"/>
      <c r="F41" s="938"/>
    </row>
    <row r="42" spans="1:6" ht="12" customHeight="1">
      <c r="A42" s="113"/>
      <c r="B42" s="114">
        <v>1</v>
      </c>
      <c r="C42" s="87" t="s">
        <v>326</v>
      </c>
      <c r="D42" s="843"/>
      <c r="E42" s="844"/>
      <c r="F42" s="844"/>
    </row>
    <row r="43" spans="1:6" ht="12" customHeight="1">
      <c r="A43" s="113"/>
      <c r="B43" s="114">
        <v>2</v>
      </c>
      <c r="C43" s="87" t="s">
        <v>327</v>
      </c>
      <c r="D43" s="843"/>
      <c r="E43" s="845"/>
      <c r="F43" s="845"/>
    </row>
    <row r="44" spans="1:6" ht="12" customHeight="1">
      <c r="A44" s="113"/>
      <c r="B44" s="114">
        <v>3</v>
      </c>
      <c r="C44" s="87" t="s">
        <v>308</v>
      </c>
      <c r="D44" s="843"/>
      <c r="E44" s="845"/>
      <c r="F44" s="845"/>
    </row>
    <row r="45" spans="1:6" ht="12" customHeight="1" thickBot="1">
      <c r="A45" s="113"/>
      <c r="B45" s="114">
        <v>4</v>
      </c>
      <c r="C45" s="87" t="s">
        <v>73</v>
      </c>
      <c r="D45" s="843"/>
      <c r="E45" s="847"/>
      <c r="F45" s="847"/>
    </row>
    <row r="46" spans="1:6" ht="15" customHeight="1" thickBot="1">
      <c r="A46" s="131"/>
      <c r="B46" s="132"/>
      <c r="C46" s="204" t="s">
        <v>77</v>
      </c>
      <c r="D46" s="864">
        <f>D27+D41</f>
        <v>4182</v>
      </c>
      <c r="E46" s="936"/>
      <c r="F46" s="940">
        <f>F27+F41</f>
        <v>4182</v>
      </c>
    </row>
    <row r="47" spans="5:6" ht="9.75" customHeight="1" thickBot="1">
      <c r="E47" s="849"/>
      <c r="F47" s="850"/>
    </row>
    <row r="48" spans="1:6" ht="15" customHeight="1" thickBot="1">
      <c r="A48" s="158" t="s">
        <v>554</v>
      </c>
      <c r="B48" s="24"/>
      <c r="C48" s="159"/>
      <c r="D48" s="921">
        <v>1</v>
      </c>
      <c r="E48" s="844"/>
      <c r="F48" s="844">
        <v>1</v>
      </c>
    </row>
    <row r="49" spans="1:4" ht="14.25" customHeight="1">
      <c r="A49" s="1078" t="s">
        <v>333</v>
      </c>
      <c r="B49" s="1078"/>
      <c r="C49" s="1078"/>
      <c r="D49" s="1078"/>
    </row>
  </sheetData>
  <sheetProtection/>
  <mergeCells count="5">
    <mergeCell ref="F5:F6"/>
    <mergeCell ref="C5:C6"/>
    <mergeCell ref="D5:D6"/>
    <mergeCell ref="A49:D49"/>
    <mergeCell ref="E5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49"/>
  <sheetViews>
    <sheetView zoomScale="120" zoomScaleNormal="120" zoomScalePageLayoutView="0" workbookViewId="0" topLeftCell="A1">
      <selection activeCell="A2" sqref="A2:F49"/>
    </sheetView>
  </sheetViews>
  <sheetFormatPr defaultColWidth="9.00390625" defaultRowHeight="12.75"/>
  <cols>
    <col min="1" max="1" width="11.625" style="3" customWidth="1"/>
    <col min="2" max="2" width="11.00390625" style="1" customWidth="1"/>
    <col min="3" max="3" width="48.50390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377</v>
      </c>
    </row>
    <row r="2" spans="1:6" s="6" customFormat="1" ht="15.75">
      <c r="A2" s="17" t="s">
        <v>44</v>
      </c>
      <c r="B2" s="18"/>
      <c r="C2" s="19" t="s">
        <v>677</v>
      </c>
      <c r="D2" s="881" t="s">
        <v>45</v>
      </c>
      <c r="E2" s="834"/>
      <c r="F2" s="882"/>
    </row>
    <row r="3" spans="1:6" s="6" customFormat="1" ht="16.5" thickBot="1">
      <c r="A3" s="21" t="s">
        <v>46</v>
      </c>
      <c r="B3" s="22"/>
      <c r="C3" s="565" t="s">
        <v>193</v>
      </c>
      <c r="D3" s="883" t="s">
        <v>86</v>
      </c>
      <c r="E3" s="836"/>
      <c r="F3" s="922"/>
    </row>
    <row r="4" spans="1:4" s="7" customFormat="1" ht="21" customHeight="1" thickBot="1">
      <c r="A4" s="109"/>
      <c r="B4" s="109"/>
      <c r="C4" s="109"/>
      <c r="D4" s="16" t="s">
        <v>49</v>
      </c>
    </row>
    <row r="5" spans="1:6" ht="36">
      <c r="A5" s="98" t="s">
        <v>50</v>
      </c>
      <c r="B5" s="99" t="s">
        <v>318</v>
      </c>
      <c r="C5" s="1074" t="s">
        <v>51</v>
      </c>
      <c r="D5" s="1076" t="s">
        <v>731</v>
      </c>
      <c r="E5" s="1100" t="s">
        <v>698</v>
      </c>
      <c r="F5" s="1098" t="s">
        <v>732</v>
      </c>
    </row>
    <row r="6" spans="1:6" ht="13.5" thickBot="1">
      <c r="A6" s="146" t="s">
        <v>53</v>
      </c>
      <c r="B6" s="147"/>
      <c r="C6" s="1075"/>
      <c r="D6" s="1077"/>
      <c r="E6" s="1101"/>
      <c r="F6" s="1099"/>
    </row>
    <row r="7" spans="1:6" s="4" customFormat="1" ht="12" customHeight="1" thickBot="1">
      <c r="A7" s="206">
        <v>1</v>
      </c>
      <c r="B7" s="207">
        <v>2</v>
      </c>
      <c r="C7" s="207">
        <v>3</v>
      </c>
      <c r="D7" s="837">
        <v>4</v>
      </c>
      <c r="E7" s="838"/>
      <c r="F7" s="839"/>
    </row>
    <row r="8" spans="1:6" s="9" customFormat="1" ht="15.75" customHeight="1" thickBot="1">
      <c r="A8" s="148"/>
      <c r="B8" s="149"/>
      <c r="C8" s="135" t="s">
        <v>54</v>
      </c>
      <c r="D8" s="840"/>
      <c r="E8" s="888"/>
      <c r="F8" s="889"/>
    </row>
    <row r="9" spans="1:6" s="8" customFormat="1" ht="12" customHeight="1" thickBot="1">
      <c r="A9" s="110">
        <v>1</v>
      </c>
      <c r="B9" s="111"/>
      <c r="C9" s="112" t="s">
        <v>55</v>
      </c>
      <c r="D9" s="842">
        <f>SUM(D10:D13)</f>
        <v>100</v>
      </c>
      <c r="E9" s="941"/>
      <c r="F9" s="771">
        <f>SUM(F10:F13)</f>
        <v>100</v>
      </c>
    </row>
    <row r="10" spans="1:6" ht="12" customHeight="1">
      <c r="A10" s="113"/>
      <c r="B10" s="114">
        <v>1</v>
      </c>
      <c r="C10" s="87" t="s">
        <v>363</v>
      </c>
      <c r="D10" s="843"/>
      <c r="E10" s="942"/>
      <c r="F10" s="928"/>
    </row>
    <row r="11" spans="1:6" ht="12" customHeight="1">
      <c r="A11" s="113"/>
      <c r="B11" s="114">
        <v>2</v>
      </c>
      <c r="C11" s="87" t="s">
        <v>268</v>
      </c>
      <c r="D11" s="843">
        <v>100</v>
      </c>
      <c r="E11" s="929"/>
      <c r="F11" s="930">
        <v>100</v>
      </c>
    </row>
    <row r="12" spans="1:6" ht="12" customHeight="1">
      <c r="A12" s="113"/>
      <c r="B12" s="114">
        <v>3</v>
      </c>
      <c r="C12" s="87" t="s">
        <v>269</v>
      </c>
      <c r="D12" s="843"/>
      <c r="E12" s="929"/>
      <c r="F12" s="930"/>
    </row>
    <row r="13" spans="1:6" ht="12" customHeight="1" thickBot="1">
      <c r="A13" s="113"/>
      <c r="B13" s="114">
        <v>4</v>
      </c>
      <c r="C13" s="87" t="s">
        <v>270</v>
      </c>
      <c r="D13" s="843"/>
      <c r="E13" s="943"/>
      <c r="F13" s="944"/>
    </row>
    <row r="14" spans="1:6" ht="12" customHeight="1" thickBot="1">
      <c r="A14" s="110">
        <v>2</v>
      </c>
      <c r="B14" s="132"/>
      <c r="C14" s="112" t="s">
        <v>60</v>
      </c>
      <c r="D14" s="848"/>
      <c r="E14" s="945"/>
      <c r="F14" s="946"/>
    </row>
    <row r="15" spans="1:6" s="8" customFormat="1" ht="12" customHeight="1" thickBot="1">
      <c r="A15" s="110">
        <v>3</v>
      </c>
      <c r="B15" s="111"/>
      <c r="C15" s="112" t="s">
        <v>301</v>
      </c>
      <c r="D15" s="851">
        <f>SUM(D16:D22)</f>
        <v>108</v>
      </c>
      <c r="E15" s="941"/>
      <c r="F15" s="789">
        <f>SUM(F16:F22)</f>
        <v>108</v>
      </c>
    </row>
    <row r="16" spans="1:6" s="2" customFormat="1" ht="12" customHeight="1">
      <c r="A16" s="126"/>
      <c r="B16" s="127">
        <v>1</v>
      </c>
      <c r="C16" s="128" t="s">
        <v>302</v>
      </c>
      <c r="D16" s="853">
        <v>108</v>
      </c>
      <c r="E16" s="942"/>
      <c r="F16" s="928">
        <v>108</v>
      </c>
    </row>
    <row r="17" spans="1:6" s="2" customFormat="1" ht="12" customHeight="1">
      <c r="A17" s="113"/>
      <c r="B17" s="114">
        <v>2</v>
      </c>
      <c r="C17" s="128" t="s">
        <v>303</v>
      </c>
      <c r="D17" s="843"/>
      <c r="E17" s="929"/>
      <c r="F17" s="930"/>
    </row>
    <row r="18" spans="1:6" s="2" customFormat="1" ht="12" customHeight="1">
      <c r="A18" s="113"/>
      <c r="B18" s="114">
        <v>3</v>
      </c>
      <c r="C18" s="87" t="s">
        <v>364</v>
      </c>
      <c r="D18" s="843"/>
      <c r="E18" s="929"/>
      <c r="F18" s="930"/>
    </row>
    <row r="19" spans="1:6" s="2" customFormat="1" ht="12" customHeight="1">
      <c r="A19" s="113"/>
      <c r="B19" s="114">
        <v>4</v>
      </c>
      <c r="C19" s="130" t="s">
        <v>304</v>
      </c>
      <c r="D19" s="843"/>
      <c r="E19" s="929"/>
      <c r="F19" s="930"/>
    </row>
    <row r="20" spans="1:6" s="2" customFormat="1" ht="12" customHeight="1">
      <c r="A20" s="113"/>
      <c r="B20" s="114">
        <v>5</v>
      </c>
      <c r="C20" s="87" t="s">
        <v>305</v>
      </c>
      <c r="D20" s="843"/>
      <c r="E20" s="929"/>
      <c r="F20" s="930"/>
    </row>
    <row r="21" spans="1:6" ht="12" customHeight="1">
      <c r="A21" s="142"/>
      <c r="B21" s="121">
        <v>6</v>
      </c>
      <c r="C21" s="89" t="s">
        <v>164</v>
      </c>
      <c r="D21" s="902"/>
      <c r="E21" s="929"/>
      <c r="F21" s="930"/>
    </row>
    <row r="22" spans="1:6" ht="12" customHeight="1" thickBot="1">
      <c r="A22" s="143"/>
      <c r="B22" s="144">
        <v>7</v>
      </c>
      <c r="C22" s="90" t="s">
        <v>166</v>
      </c>
      <c r="D22" s="860"/>
      <c r="E22" s="943"/>
      <c r="F22" s="944"/>
    </row>
    <row r="23" spans="1:6" ht="12" customHeight="1" thickBot="1">
      <c r="A23" s="152">
        <v>4</v>
      </c>
      <c r="B23" s="153"/>
      <c r="C23" s="154" t="s">
        <v>80</v>
      </c>
      <c r="D23" s="862">
        <v>262</v>
      </c>
      <c r="E23" s="945"/>
      <c r="F23" s="946">
        <v>262</v>
      </c>
    </row>
    <row r="24" spans="1:6" s="2" customFormat="1" ht="15" customHeight="1" thickBot="1">
      <c r="A24" s="131"/>
      <c r="B24" s="132"/>
      <c r="C24" s="204" t="s">
        <v>32</v>
      </c>
      <c r="D24" s="864">
        <f>D9+D14+D15+D23</f>
        <v>470</v>
      </c>
      <c r="E24" s="945"/>
      <c r="F24" s="880">
        <f>F9+F14+F15+F23</f>
        <v>470</v>
      </c>
    </row>
    <row r="25" spans="1:6" s="2" customFormat="1" ht="12.75" customHeight="1" thickBot="1">
      <c r="A25" s="155"/>
      <c r="B25" s="156"/>
      <c r="C25" s="157"/>
      <c r="D25" s="866"/>
      <c r="E25" s="945"/>
      <c r="F25" s="946"/>
    </row>
    <row r="26" spans="1:6" s="9" customFormat="1" ht="15" customHeight="1" thickBot="1">
      <c r="A26" s="148"/>
      <c r="B26" s="149"/>
      <c r="C26" s="135" t="s">
        <v>69</v>
      </c>
      <c r="D26" s="909"/>
      <c r="E26" s="947"/>
      <c r="F26" s="948"/>
    </row>
    <row r="27" spans="1:6" s="8" customFormat="1" ht="12" customHeight="1" thickBot="1">
      <c r="A27" s="110">
        <v>5</v>
      </c>
      <c r="B27" s="111"/>
      <c r="C27" s="112" t="s">
        <v>70</v>
      </c>
      <c r="D27" s="851">
        <f>D28+SUM(D30:D37)+SUM(D39:D40)</f>
        <v>262</v>
      </c>
      <c r="E27" s="941"/>
      <c r="F27" s="789">
        <f>F28+SUM(F30:F37)+SUM(F39:F40)</f>
        <v>262</v>
      </c>
    </row>
    <row r="28" spans="1:6" ht="12" customHeight="1">
      <c r="A28" s="113"/>
      <c r="B28" s="114">
        <v>1</v>
      </c>
      <c r="C28" s="43" t="s">
        <v>35</v>
      </c>
      <c r="D28" s="843"/>
      <c r="E28" s="942"/>
      <c r="F28" s="928"/>
    </row>
    <row r="29" spans="1:6" ht="12" customHeight="1">
      <c r="A29" s="113"/>
      <c r="B29" s="114"/>
      <c r="C29" s="224" t="s">
        <v>319</v>
      </c>
      <c r="D29" s="871"/>
      <c r="E29" s="929"/>
      <c r="F29" s="930"/>
    </row>
    <row r="30" spans="1:6" ht="12" customHeight="1">
      <c r="A30" s="113"/>
      <c r="B30" s="114">
        <v>2</v>
      </c>
      <c r="C30" s="31" t="s">
        <v>36</v>
      </c>
      <c r="D30" s="843"/>
      <c r="E30" s="929"/>
      <c r="F30" s="930"/>
    </row>
    <row r="31" spans="1:6" ht="12" customHeight="1">
      <c r="A31" s="123"/>
      <c r="B31" s="124">
        <v>3</v>
      </c>
      <c r="C31" s="31" t="s">
        <v>325</v>
      </c>
      <c r="D31" s="859">
        <v>262</v>
      </c>
      <c r="E31" s="929"/>
      <c r="F31" s="930">
        <v>262</v>
      </c>
    </row>
    <row r="32" spans="1:6" ht="12" customHeight="1">
      <c r="A32" s="123"/>
      <c r="B32" s="124">
        <v>4</v>
      </c>
      <c r="C32" s="47" t="s">
        <v>179</v>
      </c>
      <c r="D32" s="859"/>
      <c r="E32" s="929"/>
      <c r="F32" s="930"/>
    </row>
    <row r="33" spans="1:6" ht="12" customHeight="1">
      <c r="A33" s="123"/>
      <c r="B33" s="124">
        <v>5</v>
      </c>
      <c r="C33" s="70" t="s">
        <v>307</v>
      </c>
      <c r="D33" s="859"/>
      <c r="E33" s="929"/>
      <c r="F33" s="930"/>
    </row>
    <row r="34" spans="1:6" ht="12" customHeight="1">
      <c r="A34" s="123"/>
      <c r="B34" s="124">
        <v>6</v>
      </c>
      <c r="C34" s="31" t="s">
        <v>255</v>
      </c>
      <c r="D34" s="859"/>
      <c r="E34" s="929"/>
      <c r="F34" s="930"/>
    </row>
    <row r="35" spans="1:6" ht="12" customHeight="1">
      <c r="A35" s="123"/>
      <c r="B35" s="124">
        <v>7</v>
      </c>
      <c r="C35" s="86" t="s">
        <v>289</v>
      </c>
      <c r="D35" s="859"/>
      <c r="E35" s="929"/>
      <c r="F35" s="930"/>
    </row>
    <row r="36" spans="1:6" s="8" customFormat="1" ht="12" customHeight="1">
      <c r="A36" s="113"/>
      <c r="B36" s="114">
        <v>8</v>
      </c>
      <c r="C36" s="31" t="s">
        <v>170</v>
      </c>
      <c r="D36" s="843"/>
      <c r="E36" s="949"/>
      <c r="F36" s="950"/>
    </row>
    <row r="37" spans="1:6" s="8" customFormat="1" ht="12" customHeight="1">
      <c r="A37" s="126"/>
      <c r="B37" s="127">
        <v>9</v>
      </c>
      <c r="C37" s="31" t="s">
        <v>37</v>
      </c>
      <c r="D37" s="853"/>
      <c r="E37" s="949"/>
      <c r="F37" s="950"/>
    </row>
    <row r="38" spans="1:6" s="8" customFormat="1" ht="12" customHeight="1">
      <c r="A38" s="126"/>
      <c r="B38" s="127"/>
      <c r="C38" s="228" t="s">
        <v>383</v>
      </c>
      <c r="D38" s="876"/>
      <c r="E38" s="949"/>
      <c r="F38" s="950"/>
    </row>
    <row r="39" spans="1:6" ht="12" customHeight="1">
      <c r="A39" s="126"/>
      <c r="B39" s="127">
        <v>10</v>
      </c>
      <c r="C39" s="48" t="s">
        <v>277</v>
      </c>
      <c r="D39" s="853"/>
      <c r="E39" s="929"/>
      <c r="F39" s="930"/>
    </row>
    <row r="40" spans="1:6" ht="12" customHeight="1" thickBot="1">
      <c r="A40" s="113"/>
      <c r="B40" s="114">
        <v>11</v>
      </c>
      <c r="C40" s="71" t="s">
        <v>282</v>
      </c>
      <c r="D40" s="843"/>
      <c r="E40" s="943"/>
      <c r="F40" s="944"/>
    </row>
    <row r="41" spans="1:6" s="8" customFormat="1" ht="12" customHeight="1" thickBot="1">
      <c r="A41" s="110">
        <v>6</v>
      </c>
      <c r="B41" s="111"/>
      <c r="C41" s="112" t="s">
        <v>72</v>
      </c>
      <c r="D41" s="851">
        <f>SUM(D42:D45)</f>
        <v>208</v>
      </c>
      <c r="E41" s="941"/>
      <c r="F41" s="789">
        <f>SUM(F42:F45)</f>
        <v>208</v>
      </c>
    </row>
    <row r="42" spans="1:6" ht="12" customHeight="1">
      <c r="A42" s="113"/>
      <c r="B42" s="114">
        <v>1</v>
      </c>
      <c r="C42" s="87" t="s">
        <v>326</v>
      </c>
      <c r="D42" s="843"/>
      <c r="E42" s="942"/>
      <c r="F42" s="928"/>
    </row>
    <row r="43" spans="1:6" ht="12" customHeight="1">
      <c r="A43" s="113"/>
      <c r="B43" s="114">
        <v>2</v>
      </c>
      <c r="C43" s="87" t="s">
        <v>327</v>
      </c>
      <c r="D43" s="843"/>
      <c r="E43" s="929"/>
      <c r="F43" s="930"/>
    </row>
    <row r="44" spans="1:6" ht="12" customHeight="1">
      <c r="A44" s="113"/>
      <c r="B44" s="114">
        <v>3</v>
      </c>
      <c r="C44" s="87" t="s">
        <v>308</v>
      </c>
      <c r="D44" s="843"/>
      <c r="E44" s="929"/>
      <c r="F44" s="930"/>
    </row>
    <row r="45" spans="1:6" ht="12" customHeight="1" thickBot="1">
      <c r="A45" s="113"/>
      <c r="B45" s="114">
        <v>4</v>
      </c>
      <c r="C45" s="87" t="s">
        <v>73</v>
      </c>
      <c r="D45" s="843">
        <v>208</v>
      </c>
      <c r="E45" s="943"/>
      <c r="F45" s="944">
        <v>208</v>
      </c>
    </row>
    <row r="46" spans="1:6" ht="15" customHeight="1" thickBot="1">
      <c r="A46" s="131"/>
      <c r="B46" s="132"/>
      <c r="C46" s="204" t="s">
        <v>77</v>
      </c>
      <c r="D46" s="864">
        <f>D27+D41</f>
        <v>470</v>
      </c>
      <c r="E46" s="945"/>
      <c r="F46" s="880">
        <f>F27+F41</f>
        <v>470</v>
      </c>
    </row>
    <row r="47" spans="5:6" ht="9.75" customHeight="1" thickBot="1">
      <c r="E47" s="919"/>
      <c r="F47" s="920"/>
    </row>
    <row r="48" spans="1:6" ht="15" customHeight="1" thickBot="1">
      <c r="A48" s="158" t="s">
        <v>554</v>
      </c>
      <c r="B48" s="24"/>
      <c r="C48" s="159"/>
      <c r="D48" s="921"/>
      <c r="E48" s="849"/>
      <c r="F48" s="850"/>
    </row>
    <row r="49" spans="1:4" ht="14.25" customHeight="1">
      <c r="A49" s="1078" t="s">
        <v>333</v>
      </c>
      <c r="B49" s="1078"/>
      <c r="C49" s="1078"/>
      <c r="D49" s="1078"/>
    </row>
  </sheetData>
  <sheetProtection/>
  <mergeCells count="5">
    <mergeCell ref="F5:F6"/>
    <mergeCell ref="C5:C6"/>
    <mergeCell ref="D5:D6"/>
    <mergeCell ref="A49:D49"/>
    <mergeCell ref="E5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2" sqref="A2:F49"/>
    </sheetView>
  </sheetViews>
  <sheetFormatPr defaultColWidth="9.00390625" defaultRowHeight="12.75"/>
  <cols>
    <col min="1" max="1" width="11.625" style="3" customWidth="1"/>
    <col min="2" max="2" width="11.875" style="1" customWidth="1"/>
    <col min="3" max="3" width="48.00390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692</v>
      </c>
    </row>
    <row r="2" spans="1:6" s="6" customFormat="1" ht="15.75">
      <c r="A2" s="17" t="s">
        <v>44</v>
      </c>
      <c r="B2" s="18"/>
      <c r="C2" s="19" t="s">
        <v>87</v>
      </c>
      <c r="D2" s="20" t="s">
        <v>45</v>
      </c>
      <c r="E2" s="968"/>
      <c r="F2" s="969"/>
    </row>
    <row r="3" spans="1:6" s="6" customFormat="1" ht="16.5" thickBot="1">
      <c r="A3" s="21" t="s">
        <v>46</v>
      </c>
      <c r="B3" s="22"/>
      <c r="C3" s="226" t="s">
        <v>631</v>
      </c>
      <c r="D3" s="23" t="s">
        <v>384</v>
      </c>
      <c r="E3" s="970"/>
      <c r="F3" s="971"/>
    </row>
    <row r="4" spans="1:4" s="7" customFormat="1" ht="21" customHeight="1" thickBot="1">
      <c r="A4" s="109"/>
      <c r="B4" s="109"/>
      <c r="C4" s="109"/>
      <c r="D4" s="16" t="s">
        <v>49</v>
      </c>
    </row>
    <row r="5" spans="1:6" ht="36">
      <c r="A5" s="98" t="s">
        <v>50</v>
      </c>
      <c r="B5" s="99" t="s">
        <v>318</v>
      </c>
      <c r="C5" s="1074" t="s">
        <v>51</v>
      </c>
      <c r="D5" s="1076" t="s">
        <v>734</v>
      </c>
      <c r="E5" s="1097" t="s">
        <v>698</v>
      </c>
      <c r="F5" s="1102" t="s">
        <v>733</v>
      </c>
    </row>
    <row r="6" spans="1:6" ht="13.5" thickBot="1">
      <c r="A6" s="146" t="s">
        <v>53</v>
      </c>
      <c r="B6" s="147"/>
      <c r="C6" s="1075"/>
      <c r="D6" s="1077"/>
      <c r="E6" s="1104"/>
      <c r="F6" s="1103"/>
    </row>
    <row r="7" spans="1:6" s="4" customFormat="1" ht="12" customHeight="1" thickBot="1">
      <c r="A7" s="206">
        <v>1</v>
      </c>
      <c r="B7" s="207">
        <v>2</v>
      </c>
      <c r="C7" s="207">
        <v>3</v>
      </c>
      <c r="D7" s="837">
        <v>4</v>
      </c>
      <c r="E7" s="838"/>
      <c r="F7" s="839"/>
    </row>
    <row r="8" spans="1:6" s="9" customFormat="1" ht="15.75" customHeight="1" thickBot="1">
      <c r="A8" s="148"/>
      <c r="B8" s="149"/>
      <c r="C8" s="135" t="s">
        <v>54</v>
      </c>
      <c r="D8" s="840"/>
      <c r="E8" s="888"/>
      <c r="F8" s="889"/>
    </row>
    <row r="9" spans="1:6" s="8" customFormat="1" ht="12" customHeight="1" thickBot="1">
      <c r="A9" s="110">
        <v>1</v>
      </c>
      <c r="B9" s="111"/>
      <c r="C9" s="112" t="s">
        <v>55</v>
      </c>
      <c r="D9" s="842">
        <f>SUM(D10:D13)</f>
        <v>10871</v>
      </c>
      <c r="E9" s="842">
        <f>SUM(E10:E13)</f>
        <v>0</v>
      </c>
      <c r="F9" s="771">
        <f>SUM(F10:F13)</f>
        <v>10871</v>
      </c>
    </row>
    <row r="10" spans="1:6" ht="12" customHeight="1">
      <c r="A10" s="113"/>
      <c r="B10" s="114">
        <v>1</v>
      </c>
      <c r="C10" s="87" t="s">
        <v>363</v>
      </c>
      <c r="D10" s="843"/>
      <c r="E10" s="942"/>
      <c r="F10" s="928"/>
    </row>
    <row r="11" spans="1:6" ht="12" customHeight="1">
      <c r="A11" s="113"/>
      <c r="B11" s="114">
        <v>2</v>
      </c>
      <c r="C11" s="87" t="s">
        <v>268</v>
      </c>
      <c r="D11" s="843">
        <v>8697</v>
      </c>
      <c r="E11" s="929"/>
      <c r="F11" s="930">
        <v>8697</v>
      </c>
    </row>
    <row r="12" spans="1:6" ht="12" customHeight="1">
      <c r="A12" s="113"/>
      <c r="B12" s="114">
        <v>3</v>
      </c>
      <c r="C12" s="87" t="s">
        <v>269</v>
      </c>
      <c r="D12" s="843">
        <v>2174</v>
      </c>
      <c r="E12" s="929"/>
      <c r="F12" s="930">
        <v>2174</v>
      </c>
    </row>
    <row r="13" spans="1:6" ht="12" customHeight="1" thickBot="1">
      <c r="A13" s="113"/>
      <c r="B13" s="114">
        <v>4</v>
      </c>
      <c r="C13" s="87" t="s">
        <v>270</v>
      </c>
      <c r="D13" s="843"/>
      <c r="E13" s="943"/>
      <c r="F13" s="944"/>
    </row>
    <row r="14" spans="1:6" ht="12" customHeight="1" thickBot="1">
      <c r="A14" s="110">
        <v>2</v>
      </c>
      <c r="B14" s="132"/>
      <c r="C14" s="112" t="s">
        <v>60</v>
      </c>
      <c r="D14" s="848"/>
      <c r="E14" s="945"/>
      <c r="F14" s="946"/>
    </row>
    <row r="15" spans="1:6" s="8" customFormat="1" ht="12" customHeight="1" thickBot="1">
      <c r="A15" s="110">
        <v>3</v>
      </c>
      <c r="B15" s="111"/>
      <c r="C15" s="112" t="s">
        <v>301</v>
      </c>
      <c r="D15" s="851">
        <f>SUM(D16:D22)</f>
        <v>0</v>
      </c>
      <c r="E15" s="851">
        <f>SUM(E16:E22)</f>
        <v>30</v>
      </c>
      <c r="F15" s="789">
        <f>SUM(F16:F22)</f>
        <v>30</v>
      </c>
    </row>
    <row r="16" spans="1:6" s="2" customFormat="1" ht="12" customHeight="1">
      <c r="A16" s="126"/>
      <c r="B16" s="127">
        <v>1</v>
      </c>
      <c r="C16" s="128" t="s">
        <v>302</v>
      </c>
      <c r="D16" s="853"/>
      <c r="E16" s="942"/>
      <c r="F16" s="928"/>
    </row>
    <row r="17" spans="1:6" s="2" customFormat="1" ht="12" customHeight="1">
      <c r="A17" s="113"/>
      <c r="B17" s="114">
        <v>2</v>
      </c>
      <c r="C17" s="128" t="s">
        <v>303</v>
      </c>
      <c r="D17" s="843"/>
      <c r="E17" s="929"/>
      <c r="F17" s="930"/>
    </row>
    <row r="18" spans="1:6" s="2" customFormat="1" ht="12" customHeight="1">
      <c r="A18" s="113"/>
      <c r="B18" s="114">
        <v>3</v>
      </c>
      <c r="C18" s="87" t="s">
        <v>67</v>
      </c>
      <c r="D18" s="843"/>
      <c r="E18" s="972">
        <v>30</v>
      </c>
      <c r="F18" s="930">
        <v>30</v>
      </c>
    </row>
    <row r="19" spans="1:6" s="2" customFormat="1" ht="12" customHeight="1">
      <c r="A19" s="113"/>
      <c r="B19" s="114">
        <v>4</v>
      </c>
      <c r="C19" s="130" t="s">
        <v>304</v>
      </c>
      <c r="D19" s="843"/>
      <c r="E19" s="929"/>
      <c r="F19" s="930"/>
    </row>
    <row r="20" spans="1:6" s="2" customFormat="1" ht="12" customHeight="1">
      <c r="A20" s="113"/>
      <c r="B20" s="114">
        <v>5</v>
      </c>
      <c r="C20" s="87" t="s">
        <v>305</v>
      </c>
      <c r="D20" s="843"/>
      <c r="E20" s="929"/>
      <c r="F20" s="930"/>
    </row>
    <row r="21" spans="1:6" ht="12" customHeight="1">
      <c r="A21" s="142"/>
      <c r="B21" s="121">
        <v>6</v>
      </c>
      <c r="C21" s="89" t="s">
        <v>164</v>
      </c>
      <c r="D21" s="902"/>
      <c r="E21" s="929"/>
      <c r="F21" s="930"/>
    </row>
    <row r="22" spans="1:6" ht="12" customHeight="1" thickBot="1">
      <c r="A22" s="143"/>
      <c r="B22" s="144">
        <v>7</v>
      </c>
      <c r="C22" s="90" t="s">
        <v>166</v>
      </c>
      <c r="D22" s="860"/>
      <c r="E22" s="943"/>
      <c r="F22" s="944"/>
    </row>
    <row r="23" spans="1:6" ht="12" customHeight="1" thickBot="1">
      <c r="A23" s="152">
        <v>4</v>
      </c>
      <c r="B23" s="153"/>
      <c r="C23" s="154" t="s">
        <v>80</v>
      </c>
      <c r="D23" s="862">
        <v>5570</v>
      </c>
      <c r="E23" s="945"/>
      <c r="F23" s="946">
        <v>5570</v>
      </c>
    </row>
    <row r="24" spans="1:6" s="2" customFormat="1" ht="15" customHeight="1" thickBot="1">
      <c r="A24" s="131"/>
      <c r="B24" s="132"/>
      <c r="C24" s="204" t="s">
        <v>32</v>
      </c>
      <c r="D24" s="864">
        <f>D9+D14+D15+D23</f>
        <v>16441</v>
      </c>
      <c r="E24" s="864">
        <f>E9+E14+E15+E23</f>
        <v>30</v>
      </c>
      <c r="F24" s="880">
        <f>F9+F14+F15+F23</f>
        <v>16471</v>
      </c>
    </row>
    <row r="25" spans="1:6" s="2" customFormat="1" ht="12.75" customHeight="1" thickBot="1">
      <c r="A25" s="155"/>
      <c r="B25" s="156"/>
      <c r="C25" s="157"/>
      <c r="D25" s="866"/>
      <c r="E25" s="942"/>
      <c r="F25" s="928"/>
    </row>
    <row r="26" spans="1:6" s="9" customFormat="1" ht="15" customHeight="1" thickBot="1">
      <c r="A26" s="148"/>
      <c r="B26" s="149"/>
      <c r="C26" s="135" t="s">
        <v>69</v>
      </c>
      <c r="D26" s="909"/>
      <c r="E26" s="973"/>
      <c r="F26" s="974"/>
    </row>
    <row r="27" spans="1:6" s="8" customFormat="1" ht="12" customHeight="1" thickBot="1">
      <c r="A27" s="110">
        <v>5</v>
      </c>
      <c r="B27" s="111"/>
      <c r="C27" s="112" t="s">
        <v>70</v>
      </c>
      <c r="D27" s="851">
        <f>D28+SUM(D30:D37)+SUM(D39:D40)</f>
        <v>15453</v>
      </c>
      <c r="E27" s="851">
        <f>E28+SUM(E30:E37)+SUM(E39:E40)</f>
        <v>30</v>
      </c>
      <c r="F27" s="789">
        <f>F28+SUM(F30:F37)+SUM(F39:F40)</f>
        <v>15483</v>
      </c>
    </row>
    <row r="28" spans="1:6" ht="12" customHeight="1">
      <c r="A28" s="113"/>
      <c r="B28" s="114">
        <v>1</v>
      </c>
      <c r="C28" s="43" t="s">
        <v>35</v>
      </c>
      <c r="D28" s="843">
        <v>5952</v>
      </c>
      <c r="E28" s="896">
        <v>24</v>
      </c>
      <c r="F28" s="928">
        <v>5976</v>
      </c>
    </row>
    <row r="29" spans="1:6" ht="12" customHeight="1">
      <c r="A29" s="113"/>
      <c r="B29" s="114"/>
      <c r="C29" s="224" t="s">
        <v>319</v>
      </c>
      <c r="D29" s="871"/>
      <c r="E29" s="972"/>
      <c r="F29" s="930"/>
    </row>
    <row r="30" spans="1:6" ht="12" customHeight="1">
      <c r="A30" s="113"/>
      <c r="B30" s="114">
        <v>2</v>
      </c>
      <c r="C30" s="31" t="s">
        <v>36</v>
      </c>
      <c r="D30" s="843">
        <v>1607</v>
      </c>
      <c r="E30" s="972">
        <v>6</v>
      </c>
      <c r="F30" s="930">
        <v>1613</v>
      </c>
    </row>
    <row r="31" spans="1:6" ht="12" customHeight="1">
      <c r="A31" s="123"/>
      <c r="B31" s="124">
        <v>3</v>
      </c>
      <c r="C31" s="31" t="s">
        <v>325</v>
      </c>
      <c r="D31" s="859">
        <v>7724</v>
      </c>
      <c r="E31" s="972"/>
      <c r="F31" s="930">
        <v>7724</v>
      </c>
    </row>
    <row r="32" spans="1:6" ht="12" customHeight="1">
      <c r="A32" s="123"/>
      <c r="B32" s="124">
        <v>4</v>
      </c>
      <c r="C32" s="47" t="s">
        <v>179</v>
      </c>
      <c r="D32" s="859">
        <v>170</v>
      </c>
      <c r="E32" s="972"/>
      <c r="F32" s="930">
        <v>170</v>
      </c>
    </row>
    <row r="33" spans="1:6" ht="12" customHeight="1">
      <c r="A33" s="123"/>
      <c r="B33" s="124">
        <v>5</v>
      </c>
      <c r="C33" s="70" t="s">
        <v>307</v>
      </c>
      <c r="D33" s="859"/>
      <c r="E33" s="929"/>
      <c r="F33" s="930"/>
    </row>
    <row r="34" spans="1:6" ht="12" customHeight="1">
      <c r="A34" s="123"/>
      <c r="B34" s="124">
        <v>6</v>
      </c>
      <c r="C34" s="31" t="s">
        <v>255</v>
      </c>
      <c r="D34" s="859"/>
      <c r="E34" s="929"/>
      <c r="F34" s="930"/>
    </row>
    <row r="35" spans="1:6" ht="12" customHeight="1">
      <c r="A35" s="123"/>
      <c r="B35" s="124">
        <v>7</v>
      </c>
      <c r="C35" s="86" t="s">
        <v>289</v>
      </c>
      <c r="D35" s="859"/>
      <c r="E35" s="929"/>
      <c r="F35" s="930"/>
    </row>
    <row r="36" spans="1:6" s="8" customFormat="1" ht="12" customHeight="1">
      <c r="A36" s="113"/>
      <c r="B36" s="114">
        <v>8</v>
      </c>
      <c r="C36" s="31" t="s">
        <v>170</v>
      </c>
      <c r="D36" s="843"/>
      <c r="E36" s="949"/>
      <c r="F36" s="950"/>
    </row>
    <row r="37" spans="1:6" s="8" customFormat="1" ht="12" customHeight="1">
      <c r="A37" s="126"/>
      <c r="B37" s="127">
        <v>9</v>
      </c>
      <c r="C37" s="31" t="s">
        <v>37</v>
      </c>
      <c r="D37" s="853"/>
      <c r="E37" s="949"/>
      <c r="F37" s="950"/>
    </row>
    <row r="38" spans="1:6" s="8" customFormat="1" ht="12" customHeight="1">
      <c r="A38" s="126"/>
      <c r="B38" s="127"/>
      <c r="C38" s="228" t="s">
        <v>383</v>
      </c>
      <c r="D38" s="876"/>
      <c r="E38" s="949"/>
      <c r="F38" s="950"/>
    </row>
    <row r="39" spans="1:6" ht="12" customHeight="1">
      <c r="A39" s="126"/>
      <c r="B39" s="127">
        <v>10</v>
      </c>
      <c r="C39" s="48" t="s">
        <v>277</v>
      </c>
      <c r="D39" s="853"/>
      <c r="E39" s="929"/>
      <c r="F39" s="930"/>
    </row>
    <row r="40" spans="1:6" ht="12" customHeight="1" thickBot="1">
      <c r="A40" s="113"/>
      <c r="B40" s="114">
        <v>11</v>
      </c>
      <c r="C40" s="71" t="s">
        <v>282</v>
      </c>
      <c r="D40" s="843"/>
      <c r="E40" s="943"/>
      <c r="F40" s="944"/>
    </row>
    <row r="41" spans="1:6" s="8" customFormat="1" ht="12" customHeight="1" thickBot="1">
      <c r="A41" s="110">
        <v>6</v>
      </c>
      <c r="B41" s="111"/>
      <c r="C41" s="112" t="s">
        <v>72</v>
      </c>
      <c r="D41" s="851">
        <f>SUM(D42:D45)</f>
        <v>988</v>
      </c>
      <c r="E41" s="851">
        <f>SUM(E42:E45)</f>
        <v>0</v>
      </c>
      <c r="F41" s="789">
        <f>SUM(F42:F45)</f>
        <v>988</v>
      </c>
    </row>
    <row r="42" spans="1:6" ht="12" customHeight="1">
      <c r="A42" s="113"/>
      <c r="B42" s="114">
        <v>1</v>
      </c>
      <c r="C42" s="87" t="s">
        <v>326</v>
      </c>
      <c r="D42" s="843"/>
      <c r="E42" s="942"/>
      <c r="F42" s="928"/>
    </row>
    <row r="43" spans="1:6" ht="12" customHeight="1">
      <c r="A43" s="113"/>
      <c r="B43" s="114">
        <v>2</v>
      </c>
      <c r="C43" s="87" t="s">
        <v>327</v>
      </c>
      <c r="D43" s="843"/>
      <c r="E43" s="929"/>
      <c r="F43" s="930"/>
    </row>
    <row r="44" spans="1:6" ht="12" customHeight="1">
      <c r="A44" s="113"/>
      <c r="B44" s="114">
        <v>3</v>
      </c>
      <c r="C44" s="87" t="s">
        <v>308</v>
      </c>
      <c r="D44" s="843"/>
      <c r="E44" s="929"/>
      <c r="F44" s="930"/>
    </row>
    <row r="45" spans="1:6" ht="12" customHeight="1" thickBot="1">
      <c r="A45" s="113"/>
      <c r="B45" s="114">
        <v>4</v>
      </c>
      <c r="C45" s="87" t="s">
        <v>73</v>
      </c>
      <c r="D45" s="843">
        <v>988</v>
      </c>
      <c r="E45" s="943"/>
      <c r="F45" s="944">
        <v>988</v>
      </c>
    </row>
    <row r="46" spans="1:6" ht="15" customHeight="1" thickBot="1">
      <c r="A46" s="131"/>
      <c r="B46" s="132"/>
      <c r="C46" s="204" t="s">
        <v>77</v>
      </c>
      <c r="D46" s="864">
        <f>D27+D41</f>
        <v>16441</v>
      </c>
      <c r="E46" s="864">
        <f>E27+E41</f>
        <v>30</v>
      </c>
      <c r="F46" s="864">
        <f>F27+F41</f>
        <v>16471</v>
      </c>
    </row>
    <row r="47" spans="5:6" ht="9.75" customHeight="1" thickBot="1">
      <c r="E47" s="919"/>
      <c r="F47" s="920"/>
    </row>
    <row r="48" spans="1:6" ht="15" customHeight="1" thickBot="1">
      <c r="A48" s="158" t="s">
        <v>554</v>
      </c>
      <c r="B48" s="24"/>
      <c r="C48" s="159"/>
      <c r="D48" s="921">
        <v>4</v>
      </c>
      <c r="E48" s="849"/>
      <c r="F48" s="850">
        <v>4</v>
      </c>
    </row>
    <row r="49" spans="1:4" ht="14.25" customHeight="1">
      <c r="A49" s="1078" t="s">
        <v>333</v>
      </c>
      <c r="B49" s="1078"/>
      <c r="C49" s="1078"/>
      <c r="D49" s="1078"/>
    </row>
  </sheetData>
  <sheetProtection/>
  <mergeCells count="5">
    <mergeCell ref="F5:F6"/>
    <mergeCell ref="C5:C6"/>
    <mergeCell ref="D5:D6"/>
    <mergeCell ref="A49:D49"/>
    <mergeCell ref="E5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F53"/>
  <sheetViews>
    <sheetView zoomScale="120" zoomScaleNormal="120" zoomScalePageLayoutView="0" workbookViewId="0" topLeftCell="A1">
      <selection activeCell="A2" sqref="A2:F53"/>
    </sheetView>
  </sheetViews>
  <sheetFormatPr defaultColWidth="9.00390625" defaultRowHeight="12.75"/>
  <cols>
    <col min="1" max="1" width="11.625" style="3" customWidth="1"/>
    <col min="2" max="2" width="12.375" style="1" customWidth="1"/>
    <col min="3" max="3" width="48.1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681</v>
      </c>
    </row>
    <row r="2" spans="1:6" s="6" customFormat="1" ht="15.75">
      <c r="A2" s="17" t="s">
        <v>44</v>
      </c>
      <c r="B2" s="18"/>
      <c r="C2" s="19" t="s">
        <v>677</v>
      </c>
      <c r="D2" s="881" t="s">
        <v>82</v>
      </c>
      <c r="E2" s="834"/>
      <c r="F2" s="882"/>
    </row>
    <row r="3" spans="1:6" s="6" customFormat="1" ht="16.5" thickBot="1">
      <c r="A3" s="21" t="s">
        <v>46</v>
      </c>
      <c r="B3" s="22"/>
      <c r="C3" s="565" t="s">
        <v>632</v>
      </c>
      <c r="D3" s="951" t="s">
        <v>195</v>
      </c>
      <c r="E3" s="836"/>
      <c r="F3" s="922"/>
    </row>
    <row r="4" spans="1:4" s="7" customFormat="1" ht="21" customHeight="1" thickBot="1">
      <c r="A4" s="109"/>
      <c r="B4" s="109"/>
      <c r="C4" s="109"/>
      <c r="D4" s="16" t="s">
        <v>49</v>
      </c>
    </row>
    <row r="5" spans="1:6" ht="36">
      <c r="A5" s="98" t="s">
        <v>50</v>
      </c>
      <c r="B5" s="99" t="s">
        <v>318</v>
      </c>
      <c r="C5" s="1074" t="s">
        <v>51</v>
      </c>
      <c r="D5" s="1076" t="s">
        <v>731</v>
      </c>
      <c r="E5" s="1100" t="s">
        <v>698</v>
      </c>
      <c r="F5" s="1105" t="s">
        <v>733</v>
      </c>
    </row>
    <row r="6" spans="1:6" ht="13.5" thickBot="1">
      <c r="A6" s="146" t="s">
        <v>53</v>
      </c>
      <c r="B6" s="147"/>
      <c r="C6" s="1075"/>
      <c r="D6" s="1077"/>
      <c r="E6" s="1101"/>
      <c r="F6" s="1106"/>
    </row>
    <row r="7" spans="1:6" s="4" customFormat="1" ht="12" customHeight="1" thickBot="1">
      <c r="A7" s="206">
        <v>1</v>
      </c>
      <c r="B7" s="207">
        <v>2</v>
      </c>
      <c r="C7" s="207">
        <v>3</v>
      </c>
      <c r="D7" s="837">
        <v>4</v>
      </c>
      <c r="E7" s="952">
        <v>5</v>
      </c>
      <c r="F7" s="953">
        <v>6</v>
      </c>
    </row>
    <row r="8" spans="1:6" s="9" customFormat="1" ht="15.75" customHeight="1" thickBot="1">
      <c r="A8" s="148"/>
      <c r="B8" s="149"/>
      <c r="C8" s="135" t="s">
        <v>54</v>
      </c>
      <c r="D8" s="840"/>
      <c r="E8" s="947"/>
      <c r="F8" s="948"/>
    </row>
    <row r="9" spans="1:6" s="8" customFormat="1" ht="12" customHeight="1" thickBot="1">
      <c r="A9" s="110">
        <v>1</v>
      </c>
      <c r="B9" s="111"/>
      <c r="C9" s="112" t="s">
        <v>55</v>
      </c>
      <c r="D9" s="842">
        <f>SUM(D10:D13)</f>
        <v>0</v>
      </c>
      <c r="E9" s="941"/>
      <c r="F9" s="954"/>
    </row>
    <row r="10" spans="1:6" ht="12" customHeight="1">
      <c r="A10" s="113"/>
      <c r="B10" s="114">
        <v>1</v>
      </c>
      <c r="C10" s="87" t="s">
        <v>363</v>
      </c>
      <c r="D10" s="843"/>
      <c r="E10" s="942"/>
      <c r="F10" s="928"/>
    </row>
    <row r="11" spans="1:6" ht="12" customHeight="1">
      <c r="A11" s="113"/>
      <c r="B11" s="114">
        <v>2</v>
      </c>
      <c r="C11" s="87" t="s">
        <v>268</v>
      </c>
      <c r="D11" s="843"/>
      <c r="E11" s="929"/>
      <c r="F11" s="930"/>
    </row>
    <row r="12" spans="1:6" ht="12" customHeight="1">
      <c r="A12" s="113"/>
      <c r="B12" s="114">
        <v>3</v>
      </c>
      <c r="C12" s="87" t="s">
        <v>269</v>
      </c>
      <c r="D12" s="843"/>
      <c r="E12" s="929"/>
      <c r="F12" s="930"/>
    </row>
    <row r="13" spans="1:6" ht="12" customHeight="1" thickBot="1">
      <c r="A13" s="113"/>
      <c r="B13" s="114">
        <v>4</v>
      </c>
      <c r="C13" s="87" t="s">
        <v>270</v>
      </c>
      <c r="D13" s="843"/>
      <c r="E13" s="943"/>
      <c r="F13" s="944"/>
    </row>
    <row r="14" spans="1:6" ht="12" customHeight="1" thickBot="1">
      <c r="A14" s="110">
        <v>2</v>
      </c>
      <c r="B14" s="132"/>
      <c r="C14" s="112" t="s">
        <v>60</v>
      </c>
      <c r="D14" s="848"/>
      <c r="E14" s="945"/>
      <c r="F14" s="946"/>
    </row>
    <row r="15" spans="1:6" s="8" customFormat="1" ht="12" customHeight="1" thickBot="1">
      <c r="A15" s="110">
        <v>3</v>
      </c>
      <c r="B15" s="111"/>
      <c r="C15" s="112" t="s">
        <v>301</v>
      </c>
      <c r="D15" s="851">
        <f>SUM(D16:D20)</f>
        <v>498</v>
      </c>
      <c r="E15" s="941"/>
      <c r="F15" s="851">
        <f>SUM(F16:F20)</f>
        <v>498</v>
      </c>
    </row>
    <row r="16" spans="1:6" s="2" customFormat="1" ht="12" customHeight="1">
      <c r="A16" s="126"/>
      <c r="B16" s="127">
        <v>1</v>
      </c>
      <c r="C16" s="128" t="s">
        <v>302</v>
      </c>
      <c r="D16" s="853">
        <v>498</v>
      </c>
      <c r="E16" s="942"/>
      <c r="F16" s="897">
        <v>498</v>
      </c>
    </row>
    <row r="17" spans="1:6" s="2" customFormat="1" ht="12" customHeight="1">
      <c r="A17" s="113"/>
      <c r="B17" s="114">
        <v>2</v>
      </c>
      <c r="C17" s="128" t="s">
        <v>303</v>
      </c>
      <c r="D17" s="843"/>
      <c r="E17" s="929"/>
      <c r="F17" s="930"/>
    </row>
    <row r="18" spans="1:6" s="2" customFormat="1" ht="12" customHeight="1">
      <c r="A18" s="113"/>
      <c r="B18" s="114">
        <v>3</v>
      </c>
      <c r="C18" s="87" t="s">
        <v>364</v>
      </c>
      <c r="D18" s="843"/>
      <c r="E18" s="929"/>
      <c r="F18" s="930"/>
    </row>
    <row r="19" spans="1:6" s="2" customFormat="1" ht="12" customHeight="1">
      <c r="A19" s="113"/>
      <c r="B19" s="114">
        <v>4</v>
      </c>
      <c r="C19" s="130" t="s">
        <v>304</v>
      </c>
      <c r="D19" s="843"/>
      <c r="E19" s="929"/>
      <c r="F19" s="930"/>
    </row>
    <row r="20" spans="1:6" s="2" customFormat="1" ht="12" customHeight="1" thickBot="1">
      <c r="A20" s="123"/>
      <c r="B20" s="124">
        <v>5</v>
      </c>
      <c r="C20" s="88" t="s">
        <v>305</v>
      </c>
      <c r="D20" s="859"/>
      <c r="E20" s="943"/>
      <c r="F20" s="944"/>
    </row>
    <row r="21" spans="1:6" ht="12" customHeight="1" thickBot="1">
      <c r="A21" s="110">
        <v>4</v>
      </c>
      <c r="B21" s="151"/>
      <c r="C21" s="112" t="s">
        <v>545</v>
      </c>
      <c r="D21" s="842">
        <f>+D15+D14+D9</f>
        <v>498</v>
      </c>
      <c r="E21" s="842">
        <f>+E15+E14+E9</f>
        <v>0</v>
      </c>
      <c r="F21" s="842">
        <f>+F15+F14+F9</f>
        <v>498</v>
      </c>
    </row>
    <row r="22" spans="1:6" ht="12" customHeight="1" thickBot="1">
      <c r="A22" s="652">
        <v>5</v>
      </c>
      <c r="B22" s="651"/>
      <c r="C22" s="112" t="s">
        <v>164</v>
      </c>
      <c r="D22" s="955"/>
      <c r="E22" s="956"/>
      <c r="F22" s="957"/>
    </row>
    <row r="23" spans="1:6" ht="12" customHeight="1" thickBot="1">
      <c r="A23" s="206">
        <v>6</v>
      </c>
      <c r="B23" s="132"/>
      <c r="C23" s="112" t="s">
        <v>166</v>
      </c>
      <c r="D23" s="958"/>
      <c r="E23" s="929"/>
      <c r="F23" s="930"/>
    </row>
    <row r="24" spans="1:6" ht="12" customHeight="1" thickBot="1">
      <c r="A24" s="653">
        <v>7</v>
      </c>
      <c r="B24" s="138"/>
      <c r="C24" s="112" t="s">
        <v>456</v>
      </c>
      <c r="D24" s="959"/>
      <c r="E24" s="943"/>
      <c r="F24" s="944"/>
    </row>
    <row r="25" spans="1:6" ht="12" customHeight="1" thickBot="1">
      <c r="A25" s="152">
        <v>8</v>
      </c>
      <c r="B25" s="153"/>
      <c r="C25" s="154" t="s">
        <v>80</v>
      </c>
      <c r="D25" s="862">
        <v>4460</v>
      </c>
      <c r="E25" s="945"/>
      <c r="F25" s="960">
        <v>4460</v>
      </c>
    </row>
    <row r="26" spans="1:6" s="2" customFormat="1" ht="15" customHeight="1" thickBot="1">
      <c r="A26" s="131"/>
      <c r="B26" s="132"/>
      <c r="C26" s="204" t="s">
        <v>32</v>
      </c>
      <c r="D26" s="864">
        <f>+D21+D22+D23+D24+D25</f>
        <v>4958</v>
      </c>
      <c r="E26" s="864">
        <f>+E21+E22+E23+E24+E25</f>
        <v>0</v>
      </c>
      <c r="F26" s="864">
        <f>+F21+F22+F23+F24+F25</f>
        <v>4958</v>
      </c>
    </row>
    <row r="27" spans="1:6" s="2" customFormat="1" ht="12.75" customHeight="1" thickBot="1">
      <c r="A27" s="155"/>
      <c r="B27" s="156"/>
      <c r="C27" s="157"/>
      <c r="D27" s="866"/>
      <c r="E27" s="961"/>
      <c r="F27" s="962"/>
    </row>
    <row r="28" spans="1:6" s="9" customFormat="1" ht="15" customHeight="1" thickBot="1">
      <c r="A28" s="148"/>
      <c r="B28" s="149"/>
      <c r="C28" s="135" t="s">
        <v>69</v>
      </c>
      <c r="D28" s="909"/>
      <c r="E28" s="963"/>
      <c r="F28" s="964"/>
    </row>
    <row r="29" spans="1:6" s="8" customFormat="1" ht="12" customHeight="1" thickBot="1">
      <c r="A29" s="110">
        <v>9</v>
      </c>
      <c r="B29" s="111"/>
      <c r="C29" s="112" t="s">
        <v>550</v>
      </c>
      <c r="D29" s="851">
        <f>D30+SUM(D32:D39)+SUM(D41:D42)</f>
        <v>3958</v>
      </c>
      <c r="E29" s="851">
        <f>E30+SUM(E32:E39)+SUM(E41:E42)</f>
        <v>0</v>
      </c>
      <c r="F29" s="851">
        <f>F30+SUM(F32:F39)+SUM(F41:F42)</f>
        <v>3958</v>
      </c>
    </row>
    <row r="30" spans="1:6" ht="12" customHeight="1">
      <c r="A30" s="113"/>
      <c r="B30" s="114">
        <v>1</v>
      </c>
      <c r="C30" s="43" t="s">
        <v>35</v>
      </c>
      <c r="D30" s="843">
        <v>784</v>
      </c>
      <c r="E30" s="942"/>
      <c r="F30" s="897">
        <v>784</v>
      </c>
    </row>
    <row r="31" spans="1:6" ht="12" customHeight="1">
      <c r="A31" s="113"/>
      <c r="B31" s="114"/>
      <c r="C31" s="224" t="s">
        <v>319</v>
      </c>
      <c r="D31" s="871"/>
      <c r="E31" s="929"/>
      <c r="F31" s="965"/>
    </row>
    <row r="32" spans="1:6" ht="12" customHeight="1">
      <c r="A32" s="113"/>
      <c r="B32" s="114">
        <v>2</v>
      </c>
      <c r="C32" s="31" t="s">
        <v>36</v>
      </c>
      <c r="D32" s="843">
        <v>212</v>
      </c>
      <c r="E32" s="929"/>
      <c r="F32" s="965">
        <v>212</v>
      </c>
    </row>
    <row r="33" spans="1:6" ht="12" customHeight="1">
      <c r="A33" s="123"/>
      <c r="B33" s="124">
        <v>3</v>
      </c>
      <c r="C33" s="31" t="s">
        <v>325</v>
      </c>
      <c r="D33" s="859">
        <v>2962</v>
      </c>
      <c r="E33" s="929"/>
      <c r="F33" s="965">
        <v>2962</v>
      </c>
    </row>
    <row r="34" spans="1:6" ht="12" customHeight="1">
      <c r="A34" s="123"/>
      <c r="B34" s="124">
        <v>4</v>
      </c>
      <c r="C34" s="47" t="s">
        <v>179</v>
      </c>
      <c r="D34" s="859"/>
      <c r="E34" s="929"/>
      <c r="F34" s="965"/>
    </row>
    <row r="35" spans="1:6" ht="12" customHeight="1">
      <c r="A35" s="123"/>
      <c r="B35" s="124">
        <v>5</v>
      </c>
      <c r="C35" s="70" t="s">
        <v>307</v>
      </c>
      <c r="D35" s="859"/>
      <c r="E35" s="929"/>
      <c r="F35" s="965"/>
    </row>
    <row r="36" spans="1:6" ht="12" customHeight="1">
      <c r="A36" s="123"/>
      <c r="B36" s="124">
        <v>6</v>
      </c>
      <c r="C36" s="31" t="s">
        <v>255</v>
      </c>
      <c r="D36" s="859"/>
      <c r="E36" s="929"/>
      <c r="F36" s="930"/>
    </row>
    <row r="37" spans="1:6" ht="12" customHeight="1">
      <c r="A37" s="123"/>
      <c r="B37" s="124">
        <v>7</v>
      </c>
      <c r="C37" s="86" t="s">
        <v>289</v>
      </c>
      <c r="D37" s="859"/>
      <c r="E37" s="929"/>
      <c r="F37" s="930"/>
    </row>
    <row r="38" spans="1:6" s="8" customFormat="1" ht="12" customHeight="1">
      <c r="A38" s="113"/>
      <c r="B38" s="114">
        <v>8</v>
      </c>
      <c r="C38" s="31" t="s">
        <v>170</v>
      </c>
      <c r="D38" s="843"/>
      <c r="E38" s="949"/>
      <c r="F38" s="950"/>
    </row>
    <row r="39" spans="1:6" s="8" customFormat="1" ht="12" customHeight="1">
      <c r="A39" s="126"/>
      <c r="B39" s="127">
        <v>9</v>
      </c>
      <c r="C39" s="31" t="s">
        <v>37</v>
      </c>
      <c r="D39" s="853"/>
      <c r="E39" s="949"/>
      <c r="F39" s="950"/>
    </row>
    <row r="40" spans="1:6" s="8" customFormat="1" ht="12" customHeight="1">
      <c r="A40" s="126"/>
      <c r="B40" s="127"/>
      <c r="C40" s="228" t="s">
        <v>383</v>
      </c>
      <c r="D40" s="876"/>
      <c r="E40" s="949"/>
      <c r="F40" s="950"/>
    </row>
    <row r="41" spans="1:6" ht="12" customHeight="1">
      <c r="A41" s="126"/>
      <c r="B41" s="127">
        <v>10</v>
      </c>
      <c r="C41" s="48" t="s">
        <v>277</v>
      </c>
      <c r="D41" s="853"/>
      <c r="E41" s="929"/>
      <c r="F41" s="930"/>
    </row>
    <row r="42" spans="1:6" ht="12" customHeight="1" thickBot="1">
      <c r="A42" s="113"/>
      <c r="B42" s="114">
        <v>11</v>
      </c>
      <c r="C42" s="71" t="s">
        <v>282</v>
      </c>
      <c r="D42" s="843"/>
      <c r="E42" s="943"/>
      <c r="F42" s="944"/>
    </row>
    <row r="43" spans="1:6" s="8" customFormat="1" ht="12" customHeight="1" thickBot="1">
      <c r="A43" s="110">
        <v>10</v>
      </c>
      <c r="B43" s="111"/>
      <c r="C43" s="112" t="s">
        <v>72</v>
      </c>
      <c r="D43" s="851">
        <f>SUM(D44:D47)</f>
        <v>1000</v>
      </c>
      <c r="E43" s="851">
        <f>SUM(E44:E47)</f>
        <v>0</v>
      </c>
      <c r="F43" s="851">
        <f>SUM(F44:F47)</f>
        <v>1000</v>
      </c>
    </row>
    <row r="44" spans="1:6" ht="12" customHeight="1">
      <c r="A44" s="113"/>
      <c r="B44" s="114">
        <v>1</v>
      </c>
      <c r="C44" s="87" t="s">
        <v>326</v>
      </c>
      <c r="D44" s="843"/>
      <c r="E44" s="942"/>
      <c r="F44" s="928"/>
    </row>
    <row r="45" spans="1:6" ht="12" customHeight="1">
      <c r="A45" s="113"/>
      <c r="B45" s="114">
        <v>2</v>
      </c>
      <c r="C45" s="87" t="s">
        <v>327</v>
      </c>
      <c r="D45" s="843">
        <v>1000</v>
      </c>
      <c r="E45" s="929"/>
      <c r="F45" s="965">
        <v>1000</v>
      </c>
    </row>
    <row r="46" spans="1:6" ht="12" customHeight="1">
      <c r="A46" s="113"/>
      <c r="B46" s="114">
        <v>3</v>
      </c>
      <c r="C46" s="87" t="s">
        <v>308</v>
      </c>
      <c r="D46" s="843"/>
      <c r="E46" s="929"/>
      <c r="F46" s="930"/>
    </row>
    <row r="47" spans="1:6" ht="12" customHeight="1" thickBot="1">
      <c r="A47" s="113"/>
      <c r="B47" s="144">
        <v>4</v>
      </c>
      <c r="C47" s="87" t="s">
        <v>73</v>
      </c>
      <c r="D47" s="859"/>
      <c r="E47" s="943"/>
      <c r="F47" s="944"/>
    </row>
    <row r="48" spans="1:6" ht="12" customHeight="1" thickBot="1">
      <c r="A48" s="110">
        <v>11</v>
      </c>
      <c r="B48" s="121"/>
      <c r="C48" s="112" t="s">
        <v>551</v>
      </c>
      <c r="D48" s="955"/>
      <c r="E48" s="945"/>
      <c r="F48" s="946"/>
    </row>
    <row r="49" spans="1:6" ht="12" customHeight="1" thickBot="1">
      <c r="A49" s="110">
        <v>12</v>
      </c>
      <c r="B49" s="132"/>
      <c r="C49" s="112" t="s">
        <v>472</v>
      </c>
      <c r="D49" s="958"/>
      <c r="E49" s="945"/>
      <c r="F49" s="946"/>
    </row>
    <row r="50" spans="1:6" ht="15" customHeight="1" thickBot="1">
      <c r="A50" s="131"/>
      <c r="B50" s="132"/>
      <c r="C50" s="204" t="s">
        <v>77</v>
      </c>
      <c r="D50" s="864">
        <f>D29+D43</f>
        <v>4958</v>
      </c>
      <c r="E50" s="864">
        <f>E29+E43</f>
        <v>0</v>
      </c>
      <c r="F50" s="864">
        <f>F29+F43</f>
        <v>4958</v>
      </c>
    </row>
    <row r="51" spans="5:6" ht="9.75" customHeight="1" thickBot="1">
      <c r="E51" s="945"/>
      <c r="F51" s="946"/>
    </row>
    <row r="52" spans="1:6" ht="15" customHeight="1" thickBot="1">
      <c r="A52" s="158" t="s">
        <v>554</v>
      </c>
      <c r="B52" s="24"/>
      <c r="C52" s="159"/>
      <c r="D52" s="921">
        <v>1</v>
      </c>
      <c r="E52" s="966"/>
      <c r="F52" s="967">
        <v>1</v>
      </c>
    </row>
    <row r="53" spans="1:4" ht="14.25" customHeight="1">
      <c r="A53" s="1078" t="s">
        <v>333</v>
      </c>
      <c r="B53" s="1078"/>
      <c r="C53" s="1078"/>
      <c r="D53" s="1078"/>
    </row>
  </sheetData>
  <sheetProtection/>
  <mergeCells count="5">
    <mergeCell ref="F5:F6"/>
    <mergeCell ref="C5:C6"/>
    <mergeCell ref="D5:D6"/>
    <mergeCell ref="A53:D53"/>
    <mergeCell ref="E5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F53"/>
  <sheetViews>
    <sheetView zoomScale="120" zoomScaleNormal="120" zoomScalePageLayoutView="0" workbookViewId="0" topLeftCell="A1">
      <selection activeCell="A2" sqref="A2:F53"/>
    </sheetView>
  </sheetViews>
  <sheetFormatPr defaultColWidth="9.00390625" defaultRowHeight="12.75"/>
  <cols>
    <col min="1" max="1" width="11.625" style="3" customWidth="1"/>
    <col min="2" max="2" width="11.625" style="1" customWidth="1"/>
    <col min="3" max="3" width="47.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693</v>
      </c>
    </row>
    <row r="2" spans="1:6" s="6" customFormat="1" ht="15.75">
      <c r="A2" s="17" t="s">
        <v>44</v>
      </c>
      <c r="B2" s="18"/>
      <c r="C2" s="19" t="s">
        <v>88</v>
      </c>
      <c r="D2" s="881" t="s">
        <v>83</v>
      </c>
      <c r="E2" s="834"/>
      <c r="F2" s="882"/>
    </row>
    <row r="3" spans="1:6" s="6" customFormat="1" ht="16.5" thickBot="1">
      <c r="A3" s="21" t="s">
        <v>46</v>
      </c>
      <c r="B3" s="22"/>
      <c r="C3" s="565" t="s">
        <v>633</v>
      </c>
      <c r="D3" s="951" t="s">
        <v>195</v>
      </c>
      <c r="E3" s="836"/>
      <c r="F3" s="922"/>
    </row>
    <row r="4" spans="1:4" s="7" customFormat="1" ht="21" customHeight="1" thickBot="1">
      <c r="A4" s="109"/>
      <c r="B4" s="109"/>
      <c r="C4" s="109"/>
      <c r="D4" s="16" t="s">
        <v>49</v>
      </c>
    </row>
    <row r="5" spans="1:6" ht="36">
      <c r="A5" s="98" t="s">
        <v>50</v>
      </c>
      <c r="B5" s="99" t="s">
        <v>318</v>
      </c>
      <c r="C5" s="1074" t="s">
        <v>51</v>
      </c>
      <c r="D5" s="1076" t="s">
        <v>722</v>
      </c>
      <c r="E5" s="1079" t="s">
        <v>698</v>
      </c>
      <c r="F5" s="1098" t="s">
        <v>735</v>
      </c>
    </row>
    <row r="6" spans="1:6" ht="13.5" thickBot="1">
      <c r="A6" s="146" t="s">
        <v>53</v>
      </c>
      <c r="B6" s="147"/>
      <c r="C6" s="1075"/>
      <c r="D6" s="1077"/>
      <c r="E6" s="1080"/>
      <c r="F6" s="1099"/>
    </row>
    <row r="7" spans="1:6" s="4" customFormat="1" ht="12" customHeight="1" thickBot="1">
      <c r="A7" s="206">
        <v>1</v>
      </c>
      <c r="B7" s="207">
        <v>2</v>
      </c>
      <c r="C7" s="207">
        <v>3</v>
      </c>
      <c r="D7" s="837">
        <v>4</v>
      </c>
      <c r="E7" s="838"/>
      <c r="F7" s="839"/>
    </row>
    <row r="8" spans="1:6" s="9" customFormat="1" ht="15.75" customHeight="1" thickBot="1">
      <c r="A8" s="148"/>
      <c r="B8" s="149"/>
      <c r="C8" s="135" t="s">
        <v>54</v>
      </c>
      <c r="D8" s="840"/>
      <c r="E8" s="888"/>
      <c r="F8" s="889"/>
    </row>
    <row r="9" spans="1:6" s="8" customFormat="1" ht="12" customHeight="1" thickBot="1">
      <c r="A9" s="110">
        <v>1</v>
      </c>
      <c r="B9" s="111"/>
      <c r="C9" s="112" t="s">
        <v>55</v>
      </c>
      <c r="D9" s="842">
        <f>SUM(D10:D13)</f>
        <v>382</v>
      </c>
      <c r="E9" s="918"/>
      <c r="F9" s="771">
        <f>SUM(F10:F13)</f>
        <v>382</v>
      </c>
    </row>
    <row r="10" spans="1:6" ht="12" customHeight="1">
      <c r="A10" s="113"/>
      <c r="B10" s="114">
        <v>1</v>
      </c>
      <c r="C10" s="87" t="s">
        <v>363</v>
      </c>
      <c r="D10" s="843"/>
      <c r="E10" s="890"/>
      <c r="F10" s="891"/>
    </row>
    <row r="11" spans="1:6" ht="12" customHeight="1">
      <c r="A11" s="113"/>
      <c r="B11" s="114">
        <v>2</v>
      </c>
      <c r="C11" s="87" t="s">
        <v>268</v>
      </c>
      <c r="D11" s="843">
        <v>306</v>
      </c>
      <c r="E11" s="892"/>
      <c r="F11" s="925">
        <v>306</v>
      </c>
    </row>
    <row r="12" spans="1:6" ht="12" customHeight="1">
      <c r="A12" s="113"/>
      <c r="B12" s="114">
        <v>3</v>
      </c>
      <c r="C12" s="87" t="s">
        <v>269</v>
      </c>
      <c r="D12" s="843">
        <v>76</v>
      </c>
      <c r="E12" s="892"/>
      <c r="F12" s="925">
        <v>76</v>
      </c>
    </row>
    <row r="13" spans="1:6" ht="12" customHeight="1" thickBot="1">
      <c r="A13" s="113"/>
      <c r="B13" s="114">
        <v>4</v>
      </c>
      <c r="C13" s="87" t="s">
        <v>270</v>
      </c>
      <c r="D13" s="843"/>
      <c r="E13" s="894"/>
      <c r="F13" s="975"/>
    </row>
    <row r="14" spans="1:6" ht="12" customHeight="1" thickBot="1">
      <c r="A14" s="110">
        <v>2</v>
      </c>
      <c r="B14" s="132"/>
      <c r="C14" s="112" t="s">
        <v>60</v>
      </c>
      <c r="D14" s="848"/>
      <c r="E14" s="849"/>
      <c r="F14" s="863"/>
    </row>
    <row r="15" spans="1:6" s="8" customFormat="1" ht="12" customHeight="1" thickBot="1">
      <c r="A15" s="110">
        <v>3</v>
      </c>
      <c r="B15" s="111"/>
      <c r="C15" s="112" t="s">
        <v>301</v>
      </c>
      <c r="D15" s="851">
        <f>SUM(D16:D20)</f>
        <v>0</v>
      </c>
      <c r="E15" s="918"/>
      <c r="F15" s="789">
        <f>SUM(F16:F20)</f>
        <v>126</v>
      </c>
    </row>
    <row r="16" spans="1:6" s="2" customFormat="1" ht="12" customHeight="1">
      <c r="A16" s="126"/>
      <c r="B16" s="127">
        <v>1</v>
      </c>
      <c r="C16" s="128" t="s">
        <v>302</v>
      </c>
      <c r="D16" s="853"/>
      <c r="E16" s="907"/>
      <c r="F16" s="935"/>
    </row>
    <row r="17" spans="1:6" s="2" customFormat="1" ht="12" customHeight="1">
      <c r="A17" s="113"/>
      <c r="B17" s="114">
        <v>2</v>
      </c>
      <c r="C17" s="128" t="s">
        <v>303</v>
      </c>
      <c r="D17" s="843"/>
      <c r="E17" s="900"/>
      <c r="F17" s="925"/>
    </row>
    <row r="18" spans="1:6" s="2" customFormat="1" ht="12" customHeight="1">
      <c r="A18" s="113"/>
      <c r="B18" s="114">
        <v>3</v>
      </c>
      <c r="C18" s="87" t="s">
        <v>67</v>
      </c>
      <c r="D18" s="843"/>
      <c r="E18" s="972">
        <v>126</v>
      </c>
      <c r="F18" s="925">
        <v>126</v>
      </c>
    </row>
    <row r="19" spans="1:6" s="2" customFormat="1" ht="12" customHeight="1">
      <c r="A19" s="113"/>
      <c r="B19" s="114">
        <v>4</v>
      </c>
      <c r="C19" s="130" t="s">
        <v>304</v>
      </c>
      <c r="D19" s="843"/>
      <c r="E19" s="900"/>
      <c r="F19" s="925"/>
    </row>
    <row r="20" spans="1:6" s="2" customFormat="1" ht="12" customHeight="1" thickBot="1">
      <c r="A20" s="123"/>
      <c r="B20" s="124">
        <v>5</v>
      </c>
      <c r="C20" s="88" t="s">
        <v>305</v>
      </c>
      <c r="D20" s="859"/>
      <c r="E20" s="976"/>
      <c r="F20" s="975"/>
    </row>
    <row r="21" spans="1:6" ht="12" customHeight="1" thickBot="1">
      <c r="A21" s="110">
        <v>4</v>
      </c>
      <c r="B21" s="151"/>
      <c r="C21" s="112" t="s">
        <v>555</v>
      </c>
      <c r="D21" s="842">
        <f>+D9+D14+D15</f>
        <v>382</v>
      </c>
      <c r="E21" s="849"/>
      <c r="F21" s="771">
        <f>+F9+F14+F15</f>
        <v>508</v>
      </c>
    </row>
    <row r="22" spans="1:6" ht="12" customHeight="1" thickBot="1">
      <c r="A22" s="110">
        <v>5</v>
      </c>
      <c r="B22" s="111"/>
      <c r="C22" s="112" t="s">
        <v>164</v>
      </c>
      <c r="D22" s="848"/>
      <c r="E22" s="849"/>
      <c r="F22" s="850"/>
    </row>
    <row r="23" spans="1:6" ht="12" customHeight="1" thickBot="1">
      <c r="A23" s="110">
        <v>6</v>
      </c>
      <c r="B23" s="111"/>
      <c r="C23" s="112" t="s">
        <v>166</v>
      </c>
      <c r="D23" s="848"/>
      <c r="E23" s="849"/>
      <c r="F23" s="850"/>
    </row>
    <row r="24" spans="1:6" ht="12" customHeight="1" thickBot="1">
      <c r="A24" s="110">
        <v>7</v>
      </c>
      <c r="B24" s="111"/>
      <c r="C24" s="112" t="s">
        <v>456</v>
      </c>
      <c r="D24" s="848"/>
      <c r="E24" s="849"/>
      <c r="F24" s="850"/>
    </row>
    <row r="25" spans="1:6" ht="12" customHeight="1" thickBot="1">
      <c r="A25" s="152">
        <v>8</v>
      </c>
      <c r="B25" s="153"/>
      <c r="C25" s="154" t="s">
        <v>80</v>
      </c>
      <c r="D25" s="862">
        <v>19339</v>
      </c>
      <c r="E25" s="977"/>
      <c r="F25" s="978">
        <v>19339</v>
      </c>
    </row>
    <row r="26" spans="1:6" s="2" customFormat="1" ht="15" customHeight="1" thickBot="1">
      <c r="A26" s="131"/>
      <c r="B26" s="132"/>
      <c r="C26" s="204" t="s">
        <v>32</v>
      </c>
      <c r="D26" s="864">
        <f>+D21+D22+D23+D24+D25</f>
        <v>19721</v>
      </c>
      <c r="E26" s="864">
        <v>126</v>
      </c>
      <c r="F26" s="880">
        <f>+F21+F22+F23+F24+F25</f>
        <v>19847</v>
      </c>
    </row>
    <row r="27" spans="1:6" s="2" customFormat="1" ht="12.75" customHeight="1" thickBot="1">
      <c r="A27" s="979"/>
      <c r="B27" s="980"/>
      <c r="C27" s="981"/>
      <c r="D27" s="982"/>
      <c r="E27" s="983"/>
      <c r="F27" s="984"/>
    </row>
    <row r="28" spans="1:6" s="9" customFormat="1" ht="15" customHeight="1" thickBot="1">
      <c r="A28" s="985"/>
      <c r="B28" s="986"/>
      <c r="C28" s="151" t="s">
        <v>69</v>
      </c>
      <c r="D28" s="987"/>
      <c r="E28" s="988"/>
      <c r="F28" s="989"/>
    </row>
    <row r="29" spans="1:6" s="8" customFormat="1" ht="12" customHeight="1" thickBot="1">
      <c r="A29" s="152">
        <v>9</v>
      </c>
      <c r="B29" s="153"/>
      <c r="C29" s="154" t="s">
        <v>550</v>
      </c>
      <c r="D29" s="990">
        <f>D30+SUM(D32:D39)+SUM(D41:D42)</f>
        <v>19721</v>
      </c>
      <c r="E29" s="990">
        <f>E30+SUM(E32:E39)+SUM(E41:E42)</f>
        <v>126</v>
      </c>
      <c r="F29" s="815">
        <f>F30+SUM(F32:F39)+SUM(F41:F42)</f>
        <v>19847</v>
      </c>
    </row>
    <row r="30" spans="1:6" ht="12" customHeight="1">
      <c r="A30" s="113"/>
      <c r="B30" s="114">
        <v>1</v>
      </c>
      <c r="C30" s="43" t="s">
        <v>35</v>
      </c>
      <c r="D30" s="843">
        <v>10783</v>
      </c>
      <c r="E30" s="934">
        <v>99</v>
      </c>
      <c r="F30" s="935">
        <v>10882</v>
      </c>
    </row>
    <row r="31" spans="1:6" ht="12" customHeight="1">
      <c r="A31" s="113"/>
      <c r="B31" s="114"/>
      <c r="C31" s="224" t="s">
        <v>319</v>
      </c>
      <c r="D31" s="871"/>
      <c r="E31" s="892"/>
      <c r="F31" s="925"/>
    </row>
    <row r="32" spans="1:6" ht="12" customHeight="1">
      <c r="A32" s="113"/>
      <c r="B32" s="114">
        <v>2</v>
      </c>
      <c r="C32" s="31" t="s">
        <v>36</v>
      </c>
      <c r="D32" s="843">
        <v>2789</v>
      </c>
      <c r="E32" s="991">
        <v>27</v>
      </c>
      <c r="F32" s="925">
        <v>2816</v>
      </c>
    </row>
    <row r="33" spans="1:6" ht="12" customHeight="1">
      <c r="A33" s="123"/>
      <c r="B33" s="124">
        <v>3</v>
      </c>
      <c r="C33" s="31" t="s">
        <v>325</v>
      </c>
      <c r="D33" s="859">
        <v>6149</v>
      </c>
      <c r="E33" s="991"/>
      <c r="F33" s="925">
        <v>6149</v>
      </c>
    </row>
    <row r="34" spans="1:6" ht="12" customHeight="1">
      <c r="A34" s="123"/>
      <c r="B34" s="124">
        <v>4</v>
      </c>
      <c r="C34" s="47" t="s">
        <v>179</v>
      </c>
      <c r="D34" s="859"/>
      <c r="E34" s="892"/>
      <c r="F34" s="903"/>
    </row>
    <row r="35" spans="1:6" ht="12" customHeight="1">
      <c r="A35" s="123"/>
      <c r="B35" s="124">
        <v>5</v>
      </c>
      <c r="C35" s="70" t="s">
        <v>307</v>
      </c>
      <c r="D35" s="859"/>
      <c r="E35" s="892"/>
      <c r="F35" s="903"/>
    </row>
    <row r="36" spans="1:6" ht="12" customHeight="1">
      <c r="A36" s="123"/>
      <c r="B36" s="124">
        <v>6</v>
      </c>
      <c r="C36" s="31" t="s">
        <v>255</v>
      </c>
      <c r="D36" s="859"/>
      <c r="E36" s="892"/>
      <c r="F36" s="903"/>
    </row>
    <row r="37" spans="1:6" ht="12" customHeight="1">
      <c r="A37" s="123"/>
      <c r="B37" s="124">
        <v>7</v>
      </c>
      <c r="C37" s="86" t="s">
        <v>289</v>
      </c>
      <c r="D37" s="859"/>
      <c r="E37" s="892"/>
      <c r="F37" s="903"/>
    </row>
    <row r="38" spans="1:6" s="8" customFormat="1" ht="12" customHeight="1">
      <c r="A38" s="113"/>
      <c r="B38" s="114">
        <v>8</v>
      </c>
      <c r="C38" s="31" t="s">
        <v>170</v>
      </c>
      <c r="D38" s="843"/>
      <c r="E38" s="915"/>
      <c r="F38" s="917"/>
    </row>
    <row r="39" spans="1:6" s="8" customFormat="1" ht="12" customHeight="1">
      <c r="A39" s="126"/>
      <c r="B39" s="127">
        <v>9</v>
      </c>
      <c r="C39" s="31" t="s">
        <v>37</v>
      </c>
      <c r="D39" s="853"/>
      <c r="E39" s="915"/>
      <c r="F39" s="917"/>
    </row>
    <row r="40" spans="1:6" s="8" customFormat="1" ht="12" customHeight="1">
      <c r="A40" s="126"/>
      <c r="B40" s="127"/>
      <c r="C40" s="228" t="s">
        <v>383</v>
      </c>
      <c r="D40" s="876"/>
      <c r="E40" s="915"/>
      <c r="F40" s="917"/>
    </row>
    <row r="41" spans="1:6" ht="12" customHeight="1">
      <c r="A41" s="126"/>
      <c r="B41" s="127">
        <v>10</v>
      </c>
      <c r="C41" s="48" t="s">
        <v>277</v>
      </c>
      <c r="D41" s="853"/>
      <c r="E41" s="892"/>
      <c r="F41" s="903"/>
    </row>
    <row r="42" spans="1:6" ht="12" customHeight="1" thickBot="1">
      <c r="A42" s="113"/>
      <c r="B42" s="114">
        <v>11</v>
      </c>
      <c r="C42" s="71" t="s">
        <v>282</v>
      </c>
      <c r="D42" s="843"/>
      <c r="E42" s="894"/>
      <c r="F42" s="895"/>
    </row>
    <row r="43" spans="1:6" s="8" customFormat="1" ht="12" customHeight="1" thickBot="1">
      <c r="A43" s="110">
        <v>10</v>
      </c>
      <c r="B43" s="111"/>
      <c r="C43" s="112" t="s">
        <v>72</v>
      </c>
      <c r="D43" s="851">
        <f>SUM(D44:D47)</f>
        <v>0</v>
      </c>
      <c r="E43" s="851">
        <f>SUM(E44:E47)</f>
        <v>0</v>
      </c>
      <c r="F43" s="851">
        <f>SUM(F44:F47)</f>
        <v>0</v>
      </c>
    </row>
    <row r="44" spans="1:6" ht="12" customHeight="1">
      <c r="A44" s="113"/>
      <c r="B44" s="114">
        <v>1</v>
      </c>
      <c r="C44" s="87" t="s">
        <v>326</v>
      </c>
      <c r="D44" s="843"/>
      <c r="E44" s="890"/>
      <c r="F44" s="891"/>
    </row>
    <row r="45" spans="1:6" ht="12" customHeight="1">
      <c r="A45" s="113"/>
      <c r="B45" s="114">
        <v>2</v>
      </c>
      <c r="C45" s="87" t="s">
        <v>327</v>
      </c>
      <c r="D45" s="843"/>
      <c r="E45" s="892"/>
      <c r="F45" s="903"/>
    </row>
    <row r="46" spans="1:6" ht="12" customHeight="1">
      <c r="A46" s="113"/>
      <c r="B46" s="114">
        <v>3</v>
      </c>
      <c r="C46" s="87" t="s">
        <v>308</v>
      </c>
      <c r="D46" s="843"/>
      <c r="E46" s="892"/>
      <c r="F46" s="903"/>
    </row>
    <row r="47" spans="1:6" ht="12" customHeight="1" thickBot="1">
      <c r="A47" s="113"/>
      <c r="B47" s="114">
        <v>4</v>
      </c>
      <c r="C47" s="87" t="s">
        <v>73</v>
      </c>
      <c r="D47" s="843"/>
      <c r="E47" s="894"/>
      <c r="F47" s="895"/>
    </row>
    <row r="48" spans="1:6" ht="12" customHeight="1" thickBot="1">
      <c r="A48" s="110">
        <v>11</v>
      </c>
      <c r="B48" s="151"/>
      <c r="C48" s="112" t="s">
        <v>556</v>
      </c>
      <c r="D48" s="842">
        <f>+D43+D29</f>
        <v>19721</v>
      </c>
      <c r="E48" s="842">
        <f>+E43+E29</f>
        <v>126</v>
      </c>
      <c r="F48" s="842">
        <f>+F43+F29</f>
        <v>19847</v>
      </c>
    </row>
    <row r="49" spans="1:6" ht="12" customHeight="1" thickBot="1">
      <c r="A49" s="110">
        <v>12</v>
      </c>
      <c r="B49" s="121"/>
      <c r="C49" s="112" t="s">
        <v>472</v>
      </c>
      <c r="D49" s="902"/>
      <c r="E49" s="919"/>
      <c r="F49" s="920"/>
    </row>
    <row r="50" spans="1:6" ht="15" customHeight="1" thickBot="1">
      <c r="A50" s="131"/>
      <c r="B50" s="132"/>
      <c r="C50" s="204" t="s">
        <v>77</v>
      </c>
      <c r="D50" s="864">
        <f>+D49+D48</f>
        <v>19721</v>
      </c>
      <c r="E50" s="864">
        <f>+E49+E48</f>
        <v>126</v>
      </c>
      <c r="F50" s="864">
        <f>+F49+F48</f>
        <v>19847</v>
      </c>
    </row>
    <row r="51" ht="9.75" customHeight="1" thickBot="1"/>
    <row r="52" spans="1:6" ht="15" customHeight="1" thickBot="1">
      <c r="A52" s="158" t="s">
        <v>554</v>
      </c>
      <c r="B52" s="24"/>
      <c r="C52" s="159"/>
      <c r="D52" s="921">
        <v>6</v>
      </c>
      <c r="E52" s="849"/>
      <c r="F52" s="850">
        <v>6</v>
      </c>
    </row>
    <row r="53" spans="1:4" ht="14.25" customHeight="1">
      <c r="A53" s="1078" t="s">
        <v>333</v>
      </c>
      <c r="B53" s="1078"/>
      <c r="C53" s="1078"/>
      <c r="D53" s="1078"/>
    </row>
  </sheetData>
  <sheetProtection/>
  <mergeCells count="5">
    <mergeCell ref="F5:F6"/>
    <mergeCell ref="C5:C6"/>
    <mergeCell ref="D5:D6"/>
    <mergeCell ref="A53:D53"/>
    <mergeCell ref="E5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F53"/>
  <sheetViews>
    <sheetView zoomScale="120" zoomScaleNormal="120" zoomScalePageLayoutView="0" workbookViewId="0" topLeftCell="A1">
      <selection activeCell="A2" sqref="A2:F53"/>
    </sheetView>
  </sheetViews>
  <sheetFormatPr defaultColWidth="9.00390625" defaultRowHeight="12.75"/>
  <cols>
    <col min="1" max="1" width="11.625" style="3" customWidth="1"/>
    <col min="2" max="2" width="12.375" style="1" customWidth="1"/>
    <col min="3" max="3" width="47.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 t="s">
        <v>680</v>
      </c>
      <c r="D1" s="94"/>
    </row>
    <row r="2" spans="1:6" s="6" customFormat="1" ht="15.75">
      <c r="A2" s="17" t="s">
        <v>44</v>
      </c>
      <c r="B2" s="18"/>
      <c r="C2" s="29" t="s">
        <v>694</v>
      </c>
      <c r="D2" s="20" t="s">
        <v>86</v>
      </c>
      <c r="E2" s="1109"/>
      <c r="F2" s="1111"/>
    </row>
    <row r="3" spans="1:6" s="6" customFormat="1" ht="16.5" thickBot="1">
      <c r="A3" s="21" t="s">
        <v>46</v>
      </c>
      <c r="B3" s="22"/>
      <c r="C3" s="91" t="s">
        <v>194</v>
      </c>
      <c r="D3" s="92" t="s">
        <v>195</v>
      </c>
      <c r="E3" s="1110"/>
      <c r="F3" s="1112"/>
    </row>
    <row r="4" spans="1:6" s="7" customFormat="1" ht="21" customHeight="1" thickBot="1">
      <c r="A4" s="109"/>
      <c r="B4" s="109"/>
      <c r="C4" s="109"/>
      <c r="D4" s="16"/>
      <c r="E4" s="1113" t="s">
        <v>49</v>
      </c>
      <c r="F4" s="1113"/>
    </row>
    <row r="5" spans="1:6" ht="36">
      <c r="A5" s="98" t="s">
        <v>50</v>
      </c>
      <c r="B5" s="99" t="s">
        <v>318</v>
      </c>
      <c r="C5" s="1074" t="s">
        <v>51</v>
      </c>
      <c r="D5" s="1086" t="s">
        <v>736</v>
      </c>
      <c r="E5" s="1114" t="s">
        <v>698</v>
      </c>
      <c r="F5" s="1107" t="s">
        <v>730</v>
      </c>
    </row>
    <row r="6" spans="1:6" ht="13.5" thickBot="1">
      <c r="A6" s="146" t="s">
        <v>53</v>
      </c>
      <c r="B6" s="147"/>
      <c r="C6" s="1075"/>
      <c r="D6" s="1087"/>
      <c r="E6" s="1115"/>
      <c r="F6" s="1108"/>
    </row>
    <row r="7" spans="1:6" s="4" customFormat="1" ht="12" customHeight="1" thickBot="1">
      <c r="A7" s="206">
        <v>1</v>
      </c>
      <c r="B7" s="207">
        <v>2</v>
      </c>
      <c r="C7" s="207">
        <v>3</v>
      </c>
      <c r="D7" s="208">
        <v>4</v>
      </c>
      <c r="E7" s="992">
        <v>5</v>
      </c>
      <c r="F7" s="868">
        <v>6</v>
      </c>
    </row>
    <row r="8" spans="1:6" s="9" customFormat="1" ht="15.75" customHeight="1" thickBot="1">
      <c r="A8" s="148"/>
      <c r="B8" s="149"/>
      <c r="C8" s="135" t="s">
        <v>54</v>
      </c>
      <c r="D8" s="150"/>
      <c r="E8" s="993"/>
      <c r="F8" s="994"/>
    </row>
    <row r="9" spans="1:6" s="8" customFormat="1" ht="12" customHeight="1" thickBot="1">
      <c r="A9" s="110">
        <v>1</v>
      </c>
      <c r="B9" s="111"/>
      <c r="C9" s="112" t="s">
        <v>55</v>
      </c>
      <c r="D9" s="435">
        <f>SUM(D10:D13)</f>
        <v>0</v>
      </c>
      <c r="E9" s="995"/>
      <c r="F9" s="996"/>
    </row>
    <row r="10" spans="1:6" ht="12" customHeight="1">
      <c r="A10" s="113"/>
      <c r="B10" s="114">
        <v>1</v>
      </c>
      <c r="C10" s="87" t="s">
        <v>399</v>
      </c>
      <c r="D10" s="843"/>
      <c r="E10" s="997"/>
      <c r="F10" s="997"/>
    </row>
    <row r="11" spans="1:6" ht="12" customHeight="1">
      <c r="A11" s="113"/>
      <c r="B11" s="114">
        <v>2</v>
      </c>
      <c r="C11" s="87" t="s">
        <v>268</v>
      </c>
      <c r="D11" s="843"/>
      <c r="E11" s="998"/>
      <c r="F11" s="998"/>
    </row>
    <row r="12" spans="1:6" ht="12" customHeight="1">
      <c r="A12" s="113"/>
      <c r="B12" s="114">
        <v>3</v>
      </c>
      <c r="C12" s="87" t="s">
        <v>269</v>
      </c>
      <c r="D12" s="843"/>
      <c r="E12" s="998"/>
      <c r="F12" s="998"/>
    </row>
    <row r="13" spans="1:6" ht="12" customHeight="1" thickBot="1">
      <c r="A13" s="113"/>
      <c r="B13" s="114">
        <v>4</v>
      </c>
      <c r="C13" s="87" t="s">
        <v>270</v>
      </c>
      <c r="D13" s="843"/>
      <c r="E13" s="999"/>
      <c r="F13" s="999"/>
    </row>
    <row r="14" spans="1:6" ht="12" customHeight="1" thickBot="1">
      <c r="A14" s="110">
        <v>2</v>
      </c>
      <c r="B14" s="132"/>
      <c r="C14" s="112" t="s">
        <v>60</v>
      </c>
      <c r="D14" s="848"/>
      <c r="E14" s="1000"/>
      <c r="F14" s="1001"/>
    </row>
    <row r="15" spans="1:6" s="8" customFormat="1" ht="12" customHeight="1" thickBot="1">
      <c r="A15" s="110">
        <v>3</v>
      </c>
      <c r="B15" s="111"/>
      <c r="C15" s="112" t="s">
        <v>301</v>
      </c>
      <c r="D15" s="851">
        <f>SUM(D16:D20)</f>
        <v>25892</v>
      </c>
      <c r="E15" s="851">
        <f>SUM(E16:E20)</f>
        <v>0</v>
      </c>
      <c r="F15" s="789">
        <f>SUM(F16:F20)</f>
        <v>25892</v>
      </c>
    </row>
    <row r="16" spans="1:6" s="2" customFormat="1" ht="12" customHeight="1">
      <c r="A16" s="126"/>
      <c r="B16" s="127">
        <v>1</v>
      </c>
      <c r="C16" s="128" t="s">
        <v>302</v>
      </c>
      <c r="D16" s="853">
        <v>25892</v>
      </c>
      <c r="E16" s="1002"/>
      <c r="F16" s="817">
        <v>25892</v>
      </c>
    </row>
    <row r="17" spans="1:6" s="2" customFormat="1" ht="12" customHeight="1">
      <c r="A17" s="113"/>
      <c r="B17" s="114">
        <v>2</v>
      </c>
      <c r="C17" s="128" t="s">
        <v>303</v>
      </c>
      <c r="D17" s="843"/>
      <c r="E17" s="1003"/>
      <c r="F17" s="1003"/>
    </row>
    <row r="18" spans="1:6" s="2" customFormat="1" ht="12" customHeight="1">
      <c r="A18" s="113"/>
      <c r="B18" s="114">
        <v>3</v>
      </c>
      <c r="C18" s="87" t="s">
        <v>364</v>
      </c>
      <c r="D18" s="843"/>
      <c r="E18" s="1003"/>
      <c r="F18" s="1003"/>
    </row>
    <row r="19" spans="1:6" s="2" customFormat="1" ht="12" customHeight="1">
      <c r="A19" s="113"/>
      <c r="B19" s="114">
        <v>4</v>
      </c>
      <c r="C19" s="130" t="s">
        <v>304</v>
      </c>
      <c r="D19" s="843"/>
      <c r="E19" s="820"/>
      <c r="F19" s="820"/>
    </row>
    <row r="20" spans="1:6" s="2" customFormat="1" ht="12" customHeight="1" thickBot="1">
      <c r="A20" s="123"/>
      <c r="B20" s="124">
        <v>5</v>
      </c>
      <c r="C20" s="88" t="s">
        <v>305</v>
      </c>
      <c r="D20" s="859"/>
      <c r="E20" s="1004"/>
      <c r="F20" s="1004"/>
    </row>
    <row r="21" spans="1:6" ht="12" customHeight="1" thickBot="1">
      <c r="A21" s="110">
        <v>4</v>
      </c>
      <c r="B21" s="151"/>
      <c r="C21" s="112" t="s">
        <v>555</v>
      </c>
      <c r="D21" s="842">
        <f>+D9+D14+D15</f>
        <v>25892</v>
      </c>
      <c r="E21" s="842">
        <f>+E9+E14+E15</f>
        <v>0</v>
      </c>
      <c r="F21" s="771">
        <f>+F9+F14+F15</f>
        <v>25892</v>
      </c>
    </row>
    <row r="22" spans="1:6" ht="12" customHeight="1" thickBot="1">
      <c r="A22" s="110">
        <v>5</v>
      </c>
      <c r="B22" s="111"/>
      <c r="C22" s="112" t="s">
        <v>164</v>
      </c>
      <c r="D22" s="848"/>
      <c r="E22" s="131">
        <v>1695</v>
      </c>
      <c r="F22" s="797">
        <v>1695</v>
      </c>
    </row>
    <row r="23" spans="1:6" ht="12" customHeight="1" thickBot="1">
      <c r="A23" s="110">
        <v>6</v>
      </c>
      <c r="B23" s="111"/>
      <c r="C23" s="112" t="s">
        <v>166</v>
      </c>
      <c r="D23" s="848"/>
      <c r="E23" s="793"/>
      <c r="F23" s="797"/>
    </row>
    <row r="24" spans="1:6" ht="12" customHeight="1" thickBot="1">
      <c r="A24" s="110">
        <v>7</v>
      </c>
      <c r="B24" s="111"/>
      <c r="C24" s="112" t="s">
        <v>456</v>
      </c>
      <c r="D24" s="848"/>
      <c r="E24" s="793"/>
      <c r="F24" s="797"/>
    </row>
    <row r="25" spans="1:6" ht="12" customHeight="1" thickBot="1">
      <c r="A25" s="152">
        <v>8</v>
      </c>
      <c r="B25" s="153"/>
      <c r="C25" s="154" t="s">
        <v>80</v>
      </c>
      <c r="D25" s="862"/>
      <c r="E25" s="793"/>
      <c r="F25" s="797"/>
    </row>
    <row r="26" spans="1:6" s="2" customFormat="1" ht="15" customHeight="1" thickBot="1">
      <c r="A26" s="131"/>
      <c r="B26" s="132"/>
      <c r="C26" s="204" t="s">
        <v>32</v>
      </c>
      <c r="D26" s="864">
        <f>+D21+D22+D23+D24+D25</f>
        <v>25892</v>
      </c>
      <c r="E26" s="337">
        <f>+E21+E22+E23+E24+E25</f>
        <v>1695</v>
      </c>
      <c r="F26" s="880">
        <f>+F21+F22+F23+F24+F25</f>
        <v>27587</v>
      </c>
    </row>
    <row r="27" spans="1:6" s="2" customFormat="1" ht="12.75" customHeight="1" thickBot="1">
      <c r="A27" s="155"/>
      <c r="B27" s="156"/>
      <c r="C27" s="157"/>
      <c r="D27" s="866"/>
      <c r="E27" s="1005"/>
      <c r="F27" s="1006"/>
    </row>
    <row r="28" spans="1:6" s="9" customFormat="1" ht="15" customHeight="1" thickBot="1">
      <c r="A28" s="148"/>
      <c r="B28" s="149"/>
      <c r="C28" s="135" t="s">
        <v>69</v>
      </c>
      <c r="D28" s="909"/>
      <c r="E28" s="1007"/>
      <c r="F28" s="1007"/>
    </row>
    <row r="29" spans="1:6" s="8" customFormat="1" ht="12" customHeight="1" thickBot="1">
      <c r="A29" s="110">
        <v>9</v>
      </c>
      <c r="B29" s="111"/>
      <c r="C29" s="112" t="s">
        <v>550</v>
      </c>
      <c r="D29" s="851">
        <f>D30+SUM(D32:D39)+SUM(D41:D42)</f>
        <v>25892</v>
      </c>
      <c r="E29" s="851">
        <f>E30+SUM(E32:E39)+SUM(E41:E42)</f>
        <v>1695</v>
      </c>
      <c r="F29" s="789">
        <f>F30+SUM(F32:F39)+SUM(F41:F42)</f>
        <v>27587</v>
      </c>
    </row>
    <row r="30" spans="1:6" ht="12" customHeight="1">
      <c r="A30" s="113"/>
      <c r="B30" s="114">
        <v>1</v>
      </c>
      <c r="C30" s="43" t="s">
        <v>35</v>
      </c>
      <c r="D30" s="843">
        <v>20542</v>
      </c>
      <c r="E30" s="997"/>
      <c r="F30" s="506">
        <v>20542</v>
      </c>
    </row>
    <row r="31" spans="1:6" ht="12" customHeight="1">
      <c r="A31" s="113"/>
      <c r="B31" s="114"/>
      <c r="C31" s="224" t="s">
        <v>319</v>
      </c>
      <c r="D31" s="871"/>
      <c r="E31" s="998"/>
      <c r="F31" s="509"/>
    </row>
    <row r="32" spans="1:6" ht="12" customHeight="1">
      <c r="A32" s="113"/>
      <c r="B32" s="114">
        <v>2</v>
      </c>
      <c r="C32" s="31" t="s">
        <v>36</v>
      </c>
      <c r="D32" s="843">
        <v>4975</v>
      </c>
      <c r="E32" s="998"/>
      <c r="F32" s="509">
        <v>4975</v>
      </c>
    </row>
    <row r="33" spans="1:6" ht="12" customHeight="1">
      <c r="A33" s="123"/>
      <c r="B33" s="124">
        <v>3</v>
      </c>
      <c r="C33" s="31" t="s">
        <v>325</v>
      </c>
      <c r="D33" s="859">
        <v>375</v>
      </c>
      <c r="E33" s="998"/>
      <c r="F33" s="509">
        <v>375</v>
      </c>
    </row>
    <row r="34" spans="1:6" ht="12" customHeight="1">
      <c r="A34" s="123"/>
      <c r="B34" s="124">
        <v>4</v>
      </c>
      <c r="C34" s="47" t="s">
        <v>179</v>
      </c>
      <c r="D34" s="859"/>
      <c r="E34" s="998"/>
      <c r="F34" s="509"/>
    </row>
    <row r="35" spans="1:6" ht="12" customHeight="1">
      <c r="A35" s="123"/>
      <c r="B35" s="124">
        <v>5</v>
      </c>
      <c r="C35" s="70" t="s">
        <v>307</v>
      </c>
      <c r="D35" s="859"/>
      <c r="E35" s="998"/>
      <c r="F35" s="509"/>
    </row>
    <row r="36" spans="1:6" ht="12" customHeight="1">
      <c r="A36" s="123"/>
      <c r="B36" s="124">
        <v>6</v>
      </c>
      <c r="C36" s="31" t="s">
        <v>255</v>
      </c>
      <c r="D36" s="859"/>
      <c r="E36" s="1008">
        <v>1695</v>
      </c>
      <c r="F36" s="509">
        <v>1695</v>
      </c>
    </row>
    <row r="37" spans="1:6" ht="12" customHeight="1">
      <c r="A37" s="123"/>
      <c r="B37" s="124">
        <v>7</v>
      </c>
      <c r="C37" s="86" t="s">
        <v>289</v>
      </c>
      <c r="D37" s="859"/>
      <c r="E37" s="998"/>
      <c r="F37" s="509"/>
    </row>
    <row r="38" spans="1:6" s="8" customFormat="1" ht="12" customHeight="1">
      <c r="A38" s="113"/>
      <c r="B38" s="114">
        <v>8</v>
      </c>
      <c r="C38" s="31" t="s">
        <v>170</v>
      </c>
      <c r="D38" s="843"/>
      <c r="E38" s="1009"/>
      <c r="F38" s="1010"/>
    </row>
    <row r="39" spans="1:6" s="8" customFormat="1" ht="12" customHeight="1">
      <c r="A39" s="126"/>
      <c r="B39" s="127">
        <v>9</v>
      </c>
      <c r="C39" s="31" t="s">
        <v>37</v>
      </c>
      <c r="D39" s="853"/>
      <c r="E39" s="1009"/>
      <c r="F39" s="1010"/>
    </row>
    <row r="40" spans="1:6" s="8" customFormat="1" ht="12" customHeight="1">
      <c r="A40" s="126"/>
      <c r="B40" s="127"/>
      <c r="C40" s="228" t="s">
        <v>383</v>
      </c>
      <c r="D40" s="876"/>
      <c r="E40" s="1009"/>
      <c r="F40" s="1010"/>
    </row>
    <row r="41" spans="1:6" ht="12" customHeight="1">
      <c r="A41" s="126"/>
      <c r="B41" s="127">
        <v>10</v>
      </c>
      <c r="C41" s="48" t="s">
        <v>277</v>
      </c>
      <c r="D41" s="853"/>
      <c r="E41" s="998"/>
      <c r="F41" s="509"/>
    </row>
    <row r="42" spans="1:6" ht="12" customHeight="1" thickBot="1">
      <c r="A42" s="113"/>
      <c r="B42" s="114">
        <v>11</v>
      </c>
      <c r="C42" s="71" t="s">
        <v>282</v>
      </c>
      <c r="D42" s="843"/>
      <c r="E42" s="999"/>
      <c r="F42" s="999"/>
    </row>
    <row r="43" spans="1:6" s="8" customFormat="1" ht="12" customHeight="1" thickBot="1">
      <c r="A43" s="110">
        <v>10</v>
      </c>
      <c r="B43" s="111"/>
      <c r="C43" s="112" t="s">
        <v>72</v>
      </c>
      <c r="D43" s="851">
        <f>SUM(D44:D47)</f>
        <v>0</v>
      </c>
      <c r="E43" s="1011"/>
      <c r="F43" s="1012"/>
    </row>
    <row r="44" spans="1:6" ht="12" customHeight="1">
      <c r="A44" s="113"/>
      <c r="B44" s="114">
        <v>1</v>
      </c>
      <c r="C44" s="87" t="s">
        <v>326</v>
      </c>
      <c r="D44" s="843"/>
      <c r="E44" s="997"/>
      <c r="F44" s="997"/>
    </row>
    <row r="45" spans="1:6" ht="12" customHeight="1">
      <c r="A45" s="113"/>
      <c r="B45" s="114">
        <v>2</v>
      </c>
      <c r="C45" s="87" t="s">
        <v>327</v>
      </c>
      <c r="D45" s="843"/>
      <c r="E45" s="998"/>
      <c r="F45" s="998"/>
    </row>
    <row r="46" spans="1:6" ht="12" customHeight="1">
      <c r="A46" s="113"/>
      <c r="B46" s="114">
        <v>3</v>
      </c>
      <c r="C46" s="87" t="s">
        <v>308</v>
      </c>
      <c r="D46" s="843"/>
      <c r="E46" s="998"/>
      <c r="F46" s="998"/>
    </row>
    <row r="47" spans="1:6" ht="12" customHeight="1" thickBot="1">
      <c r="A47" s="113"/>
      <c r="B47" s="114">
        <v>4</v>
      </c>
      <c r="C47" s="87" t="s">
        <v>73</v>
      </c>
      <c r="D47" s="843"/>
      <c r="E47" s="999"/>
      <c r="F47" s="999"/>
    </row>
    <row r="48" spans="1:6" ht="12" customHeight="1" thickBot="1">
      <c r="A48" s="110">
        <v>11</v>
      </c>
      <c r="B48" s="151"/>
      <c r="C48" s="112" t="s">
        <v>556</v>
      </c>
      <c r="D48" s="842">
        <f>+D43+D29</f>
        <v>25892</v>
      </c>
      <c r="E48" s="842">
        <f>+E43+E29</f>
        <v>1695</v>
      </c>
      <c r="F48" s="842">
        <f>+F43+F29</f>
        <v>27587</v>
      </c>
    </row>
    <row r="49" spans="1:6" ht="12" customHeight="1" thickBot="1">
      <c r="A49" s="110">
        <v>12</v>
      </c>
      <c r="B49" s="121"/>
      <c r="C49" s="112" t="s">
        <v>472</v>
      </c>
      <c r="D49" s="902"/>
      <c r="E49" s="1000"/>
      <c r="F49" s="1001"/>
    </row>
    <row r="50" spans="1:6" ht="15" customHeight="1" thickBot="1">
      <c r="A50" s="131"/>
      <c r="B50" s="132"/>
      <c r="C50" s="204" t="s">
        <v>77</v>
      </c>
      <c r="D50" s="864">
        <f>+D49+D48</f>
        <v>25892</v>
      </c>
      <c r="E50" s="864">
        <f>+E49+E48</f>
        <v>1695</v>
      </c>
      <c r="F50" s="864">
        <f>+F49+F48</f>
        <v>27587</v>
      </c>
    </row>
    <row r="51" spans="5:6" ht="9.75" customHeight="1" thickBot="1">
      <c r="E51" s="15"/>
      <c r="F51" s="15"/>
    </row>
    <row r="52" spans="1:6" ht="15" customHeight="1" thickBot="1">
      <c r="A52" s="158" t="s">
        <v>554</v>
      </c>
      <c r="B52" s="24"/>
      <c r="C52" s="159"/>
      <c r="D52" s="921"/>
      <c r="E52" s="1000"/>
      <c r="F52" s="1001"/>
    </row>
    <row r="53" spans="1:6" ht="14.25" customHeight="1">
      <c r="A53" s="1065" t="s">
        <v>333</v>
      </c>
      <c r="B53" s="1065"/>
      <c r="C53" s="1065"/>
      <c r="D53" s="1065"/>
      <c r="E53" s="15"/>
      <c r="F53" s="15"/>
    </row>
  </sheetData>
  <sheetProtection/>
  <mergeCells count="8">
    <mergeCell ref="C5:C6"/>
    <mergeCell ref="D5:D6"/>
    <mergeCell ref="A53:D53"/>
    <mergeCell ref="E5:E6"/>
    <mergeCell ref="F5:F6"/>
    <mergeCell ref="E2:E3"/>
    <mergeCell ref="F2:F3"/>
    <mergeCell ref="E4:F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D53"/>
  <sheetViews>
    <sheetView zoomScale="120" zoomScaleNormal="120" zoomScalePageLayoutView="0" workbookViewId="0" topLeftCell="A1">
      <selection activeCell="H20" sqref="H20"/>
    </sheetView>
  </sheetViews>
  <sheetFormatPr defaultColWidth="9.00390625" defaultRowHeight="12.75"/>
  <cols>
    <col min="1" max="1" width="11.625" style="14" customWidth="1"/>
    <col min="2" max="2" width="11.625" style="15" customWidth="1"/>
    <col min="3" max="3" width="48.00390625" style="15" customWidth="1"/>
    <col min="4" max="4" width="18.625" style="15" customWidth="1"/>
    <col min="5" max="16384" width="9.375" style="15" customWidth="1"/>
  </cols>
  <sheetData>
    <row r="1" spans="1:4" s="13" customFormat="1" ht="21" customHeight="1" thickBot="1">
      <c r="A1" s="12"/>
      <c r="D1" s="94" t="s">
        <v>378</v>
      </c>
    </row>
    <row r="2" spans="1:4" s="427" customFormat="1" ht="15.75">
      <c r="A2" s="17" t="s">
        <v>44</v>
      </c>
      <c r="B2" s="18"/>
      <c r="C2" s="29" t="s">
        <v>196</v>
      </c>
      <c r="D2" s="20" t="s">
        <v>86</v>
      </c>
    </row>
    <row r="3" spans="1:4" s="427" customFormat="1" ht="16.5" thickBot="1">
      <c r="A3" s="21" t="s">
        <v>46</v>
      </c>
      <c r="B3" s="22"/>
      <c r="C3" s="91" t="s">
        <v>194</v>
      </c>
      <c r="D3" s="92" t="s">
        <v>195</v>
      </c>
    </row>
    <row r="4" spans="1:4" s="428" customFormat="1" ht="21" customHeight="1" thickBot="1">
      <c r="A4" s="109"/>
      <c r="B4" s="109"/>
      <c r="C4" s="109"/>
      <c r="D4" s="16" t="s">
        <v>49</v>
      </c>
    </row>
    <row r="5" spans="1:4" ht="36">
      <c r="A5" s="98" t="s">
        <v>50</v>
      </c>
      <c r="B5" s="99" t="s">
        <v>318</v>
      </c>
      <c r="C5" s="1074" t="s">
        <v>51</v>
      </c>
      <c r="D5" s="1116" t="s">
        <v>52</v>
      </c>
    </row>
    <row r="6" spans="1:4" ht="13.5" thickBot="1">
      <c r="A6" s="146" t="s">
        <v>53</v>
      </c>
      <c r="B6" s="147"/>
      <c r="C6" s="1075"/>
      <c r="D6" s="1117"/>
    </row>
    <row r="7" spans="1:4" s="324" customFormat="1" ht="12" customHeight="1" thickBot="1">
      <c r="A7" s="206">
        <v>1</v>
      </c>
      <c r="B7" s="207">
        <v>2</v>
      </c>
      <c r="C7" s="207">
        <v>3</v>
      </c>
      <c r="D7" s="208">
        <v>4</v>
      </c>
    </row>
    <row r="8" spans="1:4" s="438" customFormat="1" ht="15.75" customHeight="1" thickBot="1">
      <c r="A8" s="148"/>
      <c r="B8" s="149"/>
      <c r="C8" s="135" t="s">
        <v>54</v>
      </c>
      <c r="D8" s="150"/>
    </row>
    <row r="9" spans="1:4" s="433" customFormat="1" ht="12" customHeight="1" thickBot="1">
      <c r="A9" s="110">
        <v>1</v>
      </c>
      <c r="B9" s="111"/>
      <c r="C9" s="112" t="s">
        <v>55</v>
      </c>
      <c r="D9" s="435">
        <f>SUM(D10:D13)</f>
        <v>0</v>
      </c>
    </row>
    <row r="10" spans="1:4" ht="12" customHeight="1">
      <c r="A10" s="113"/>
      <c r="B10" s="114">
        <v>1</v>
      </c>
      <c r="C10" s="87" t="s">
        <v>399</v>
      </c>
      <c r="D10" s="239"/>
    </row>
    <row r="11" spans="1:4" ht="12" customHeight="1">
      <c r="A11" s="113"/>
      <c r="B11" s="114">
        <v>2</v>
      </c>
      <c r="C11" s="87" t="s">
        <v>268</v>
      </c>
      <c r="D11" s="239"/>
    </row>
    <row r="12" spans="1:4" ht="12" customHeight="1">
      <c r="A12" s="113"/>
      <c r="B12" s="114">
        <v>3</v>
      </c>
      <c r="C12" s="87" t="s">
        <v>269</v>
      </c>
      <c r="D12" s="239"/>
    </row>
    <row r="13" spans="1:4" ht="12" customHeight="1" thickBot="1">
      <c r="A13" s="113"/>
      <c r="B13" s="114">
        <v>4</v>
      </c>
      <c r="C13" s="87" t="s">
        <v>270</v>
      </c>
      <c r="D13" s="239"/>
    </row>
    <row r="14" spans="1:4" ht="12" customHeight="1" thickBot="1">
      <c r="A14" s="110">
        <v>2</v>
      </c>
      <c r="B14" s="132"/>
      <c r="C14" s="112" t="s">
        <v>60</v>
      </c>
      <c r="D14" s="240"/>
    </row>
    <row r="15" spans="1:4" s="433" customFormat="1" ht="12" customHeight="1" thickBot="1">
      <c r="A15" s="110">
        <v>3</v>
      </c>
      <c r="B15" s="111"/>
      <c r="C15" s="112" t="s">
        <v>301</v>
      </c>
      <c r="D15" s="436">
        <f>SUM(D16:D20)</f>
        <v>0</v>
      </c>
    </row>
    <row r="16" spans="1:4" s="431" customFormat="1" ht="12" customHeight="1">
      <c r="A16" s="126"/>
      <c r="B16" s="127">
        <v>1</v>
      </c>
      <c r="C16" s="128" t="s">
        <v>302</v>
      </c>
      <c r="D16" s="241"/>
    </row>
    <row r="17" spans="1:4" s="431" customFormat="1" ht="12" customHeight="1">
      <c r="A17" s="113"/>
      <c r="B17" s="114">
        <v>2</v>
      </c>
      <c r="C17" s="128" t="s">
        <v>303</v>
      </c>
      <c r="D17" s="239"/>
    </row>
    <row r="18" spans="1:4" s="431" customFormat="1" ht="12" customHeight="1">
      <c r="A18" s="113"/>
      <c r="B18" s="114">
        <v>3</v>
      </c>
      <c r="C18" s="87" t="s">
        <v>364</v>
      </c>
      <c r="D18" s="239"/>
    </row>
    <row r="19" spans="1:4" s="431" customFormat="1" ht="12" customHeight="1">
      <c r="A19" s="113"/>
      <c r="B19" s="114">
        <v>4</v>
      </c>
      <c r="C19" s="130" t="s">
        <v>304</v>
      </c>
      <c r="D19" s="239"/>
    </row>
    <row r="20" spans="1:4" s="431" customFormat="1" ht="12" customHeight="1" thickBot="1">
      <c r="A20" s="123"/>
      <c r="B20" s="124">
        <v>5</v>
      </c>
      <c r="C20" s="88" t="s">
        <v>305</v>
      </c>
      <c r="D20" s="242"/>
    </row>
    <row r="21" spans="1:4" ht="12" customHeight="1" thickBot="1">
      <c r="A21" s="110">
        <v>4</v>
      </c>
      <c r="B21" s="151"/>
      <c r="C21" s="112" t="s">
        <v>555</v>
      </c>
      <c r="D21" s="435">
        <f>+D9+D14+D15</f>
        <v>0</v>
      </c>
    </row>
    <row r="22" spans="1:4" ht="12" customHeight="1" thickBot="1">
      <c r="A22" s="110">
        <v>5</v>
      </c>
      <c r="B22" s="111"/>
      <c r="C22" s="112" t="s">
        <v>164</v>
      </c>
      <c r="D22" s="240"/>
    </row>
    <row r="23" spans="1:4" ht="12" customHeight="1" thickBot="1">
      <c r="A23" s="110">
        <v>6</v>
      </c>
      <c r="B23" s="111"/>
      <c r="C23" s="112" t="s">
        <v>166</v>
      </c>
      <c r="D23" s="240"/>
    </row>
    <row r="24" spans="1:4" ht="12" customHeight="1" thickBot="1">
      <c r="A24" s="110">
        <v>7</v>
      </c>
      <c r="B24" s="111"/>
      <c r="C24" s="112" t="s">
        <v>456</v>
      </c>
      <c r="D24" s="240"/>
    </row>
    <row r="25" spans="1:4" ht="12" customHeight="1" thickBot="1">
      <c r="A25" s="152">
        <v>8</v>
      </c>
      <c r="B25" s="153"/>
      <c r="C25" s="154" t="s">
        <v>80</v>
      </c>
      <c r="D25" s="244"/>
    </row>
    <row r="26" spans="1:4" s="431" customFormat="1" ht="15" customHeight="1" thickBot="1">
      <c r="A26" s="131"/>
      <c r="B26" s="132"/>
      <c r="C26" s="204" t="s">
        <v>32</v>
      </c>
      <c r="D26" s="437">
        <f>+D21+D22+D23+D24+D25</f>
        <v>0</v>
      </c>
    </row>
    <row r="27" spans="1:4" s="431" customFormat="1" ht="12.75" customHeight="1" thickBot="1">
      <c r="A27" s="155"/>
      <c r="B27" s="156"/>
      <c r="C27" s="157"/>
      <c r="D27" s="245"/>
    </row>
    <row r="28" spans="1:4" s="438" customFormat="1" ht="15" customHeight="1" thickBot="1">
      <c r="A28" s="148"/>
      <c r="B28" s="149"/>
      <c r="C28" s="135" t="s">
        <v>69</v>
      </c>
      <c r="D28" s="246"/>
    </row>
    <row r="29" spans="1:4" s="433" customFormat="1" ht="12" customHeight="1" thickBot="1">
      <c r="A29" s="110">
        <v>9</v>
      </c>
      <c r="B29" s="111"/>
      <c r="C29" s="112" t="s">
        <v>550</v>
      </c>
      <c r="D29" s="436">
        <f>D30+SUM(D32:D39)+SUM(D41:D42)</f>
        <v>0</v>
      </c>
    </row>
    <row r="30" spans="1:4" ht="12" customHeight="1">
      <c r="A30" s="113"/>
      <c r="B30" s="114">
        <v>1</v>
      </c>
      <c r="C30" s="43" t="s">
        <v>35</v>
      </c>
      <c r="D30" s="239"/>
    </row>
    <row r="31" spans="1:4" ht="12" customHeight="1">
      <c r="A31" s="113"/>
      <c r="B31" s="114"/>
      <c r="C31" s="224" t="s">
        <v>319</v>
      </c>
      <c r="D31" s="247"/>
    </row>
    <row r="32" spans="1:4" ht="12" customHeight="1">
      <c r="A32" s="113"/>
      <c r="B32" s="114">
        <v>2</v>
      </c>
      <c r="C32" s="31" t="s">
        <v>36</v>
      </c>
      <c r="D32" s="239"/>
    </row>
    <row r="33" spans="1:4" ht="12" customHeight="1">
      <c r="A33" s="123"/>
      <c r="B33" s="124">
        <v>3</v>
      </c>
      <c r="C33" s="31" t="s">
        <v>325</v>
      </c>
      <c r="D33" s="242"/>
    </row>
    <row r="34" spans="1:4" ht="12" customHeight="1">
      <c r="A34" s="123"/>
      <c r="B34" s="124">
        <v>4</v>
      </c>
      <c r="C34" s="47" t="s">
        <v>179</v>
      </c>
      <c r="D34" s="242"/>
    </row>
    <row r="35" spans="1:4" ht="12" customHeight="1">
      <c r="A35" s="123"/>
      <c r="B35" s="124">
        <v>5</v>
      </c>
      <c r="C35" s="70" t="s">
        <v>307</v>
      </c>
      <c r="D35" s="242"/>
    </row>
    <row r="36" spans="1:4" ht="12" customHeight="1">
      <c r="A36" s="123"/>
      <c r="B36" s="124">
        <v>6</v>
      </c>
      <c r="C36" s="31" t="s">
        <v>255</v>
      </c>
      <c r="D36" s="242"/>
    </row>
    <row r="37" spans="1:4" ht="12" customHeight="1">
      <c r="A37" s="123"/>
      <c r="B37" s="124">
        <v>7</v>
      </c>
      <c r="C37" s="86" t="s">
        <v>289</v>
      </c>
      <c r="D37" s="242"/>
    </row>
    <row r="38" spans="1:4" s="433" customFormat="1" ht="12" customHeight="1">
      <c r="A38" s="113"/>
      <c r="B38" s="114">
        <v>8</v>
      </c>
      <c r="C38" s="31" t="s">
        <v>170</v>
      </c>
      <c r="D38" s="239"/>
    </row>
    <row r="39" spans="1:4" s="433" customFormat="1" ht="12" customHeight="1">
      <c r="A39" s="126"/>
      <c r="B39" s="127">
        <v>9</v>
      </c>
      <c r="C39" s="31" t="s">
        <v>37</v>
      </c>
      <c r="D39" s="241"/>
    </row>
    <row r="40" spans="1:4" s="433" customFormat="1" ht="12" customHeight="1">
      <c r="A40" s="126"/>
      <c r="B40" s="127"/>
      <c r="C40" s="228" t="s">
        <v>383</v>
      </c>
      <c r="D40" s="248"/>
    </row>
    <row r="41" spans="1:4" ht="12" customHeight="1">
      <c r="A41" s="126"/>
      <c r="B41" s="127">
        <v>10</v>
      </c>
      <c r="C41" s="48" t="s">
        <v>277</v>
      </c>
      <c r="D41" s="241"/>
    </row>
    <row r="42" spans="1:4" ht="12" customHeight="1" thickBot="1">
      <c r="A42" s="113"/>
      <c r="B42" s="114">
        <v>11</v>
      </c>
      <c r="C42" s="71" t="s">
        <v>282</v>
      </c>
      <c r="D42" s="239"/>
    </row>
    <row r="43" spans="1:4" s="433" customFormat="1" ht="12" customHeight="1" thickBot="1">
      <c r="A43" s="110">
        <v>10</v>
      </c>
      <c r="B43" s="111"/>
      <c r="C43" s="112" t="s">
        <v>72</v>
      </c>
      <c r="D43" s="436">
        <f>SUM(D44:D47)</f>
        <v>0</v>
      </c>
    </row>
    <row r="44" spans="1:4" ht="12" customHeight="1">
      <c r="A44" s="113"/>
      <c r="B44" s="114">
        <v>1</v>
      </c>
      <c r="C44" s="87" t="s">
        <v>326</v>
      </c>
      <c r="D44" s="239"/>
    </row>
    <row r="45" spans="1:4" ht="12" customHeight="1">
      <c r="A45" s="113"/>
      <c r="B45" s="114">
        <v>2</v>
      </c>
      <c r="C45" s="87" t="s">
        <v>327</v>
      </c>
      <c r="D45" s="239"/>
    </row>
    <row r="46" spans="1:4" ht="12" customHeight="1">
      <c r="A46" s="113"/>
      <c r="B46" s="114">
        <v>3</v>
      </c>
      <c r="C46" s="87" t="s">
        <v>308</v>
      </c>
      <c r="D46" s="239"/>
    </row>
    <row r="47" spans="1:4" ht="12" customHeight="1" thickBot="1">
      <c r="A47" s="113"/>
      <c r="B47" s="114">
        <v>4</v>
      </c>
      <c r="C47" s="87" t="s">
        <v>73</v>
      </c>
      <c r="D47" s="239"/>
    </row>
    <row r="48" spans="1:4" ht="12" customHeight="1" thickBot="1">
      <c r="A48" s="110">
        <v>11</v>
      </c>
      <c r="B48" s="151"/>
      <c r="C48" s="112" t="s">
        <v>556</v>
      </c>
      <c r="D48" s="435">
        <f>+D43+D29</f>
        <v>0</v>
      </c>
    </row>
    <row r="49" spans="1:4" ht="12" customHeight="1" thickBot="1">
      <c r="A49" s="110">
        <v>12</v>
      </c>
      <c r="B49" s="121"/>
      <c r="C49" s="112" t="s">
        <v>472</v>
      </c>
      <c r="D49" s="243"/>
    </row>
    <row r="50" spans="1:4" ht="15" customHeight="1" thickBot="1">
      <c r="A50" s="131"/>
      <c r="B50" s="132"/>
      <c r="C50" s="204" t="s">
        <v>77</v>
      </c>
      <c r="D50" s="437">
        <f>+D49+D48</f>
        <v>0</v>
      </c>
    </row>
    <row r="51" spans="1:4" ht="9.75" customHeight="1" thickBot="1">
      <c r="A51" s="3"/>
      <c r="B51" s="1"/>
      <c r="C51" s="1"/>
      <c r="D51" s="1"/>
    </row>
    <row r="52" spans="1:4" ht="15" customHeight="1" thickBot="1">
      <c r="A52" s="158" t="s">
        <v>554</v>
      </c>
      <c r="B52" s="24"/>
      <c r="C52" s="159"/>
      <c r="D52" s="535"/>
    </row>
    <row r="53" spans="1:4" ht="14.25" customHeight="1">
      <c r="A53" s="1065" t="s">
        <v>333</v>
      </c>
      <c r="B53" s="1065"/>
      <c r="C53" s="1065"/>
      <c r="D53" s="1065"/>
    </row>
  </sheetData>
  <sheetProtection sheet="1" objects="1" scenarios="1"/>
  <mergeCells count="3">
    <mergeCell ref="C5:C6"/>
    <mergeCell ref="D5:D6"/>
    <mergeCell ref="A53:D5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E76" sqref="E76"/>
    </sheetView>
  </sheetViews>
  <sheetFormatPr defaultColWidth="9.00390625" defaultRowHeight="12.75"/>
  <cols>
    <col min="1" max="1" width="43.50390625" style="285" customWidth="1"/>
    <col min="2" max="2" width="7.50390625" style="452" customWidth="1"/>
    <col min="3" max="5" width="14.875" style="285" customWidth="1"/>
    <col min="6" max="16384" width="9.375" style="285" customWidth="1"/>
  </cols>
  <sheetData>
    <row r="1" spans="1:5" s="378" customFormat="1" ht="21.75" customHeight="1" thickBot="1">
      <c r="A1" s="377"/>
      <c r="B1" s="377"/>
      <c r="E1" s="329" t="s">
        <v>89</v>
      </c>
    </row>
    <row r="2" spans="1:5" s="443" customFormat="1" ht="25.5" customHeight="1">
      <c r="A2" s="439" t="s">
        <v>90</v>
      </c>
      <c r="B2" s="440" t="s">
        <v>249</v>
      </c>
      <c r="C2" s="441" t="s">
        <v>402</v>
      </c>
      <c r="D2" s="441" t="s">
        <v>441</v>
      </c>
      <c r="E2" s="442" t="s">
        <v>557</v>
      </c>
    </row>
    <row r="3" spans="1:5" s="443" customFormat="1" ht="12.75" customHeight="1" thickBot="1">
      <c r="A3" s="444">
        <v>1</v>
      </c>
      <c r="B3" s="178">
        <v>2</v>
      </c>
      <c r="C3" s="445">
        <v>3</v>
      </c>
      <c r="D3" s="445">
        <v>4</v>
      </c>
      <c r="E3" s="446">
        <v>5</v>
      </c>
    </row>
    <row r="4" spans="1:5" s="447" customFormat="1" ht="23.25" customHeight="1" thickBot="1">
      <c r="A4" s="1070" t="s">
        <v>558</v>
      </c>
      <c r="B4" s="1071"/>
      <c r="C4" s="1071"/>
      <c r="D4" s="1071"/>
      <c r="E4" s="1073"/>
    </row>
    <row r="5" spans="1:5" s="15" customFormat="1" ht="45">
      <c r="A5" s="227" t="s">
        <v>250</v>
      </c>
      <c r="B5" s="165">
        <v>1</v>
      </c>
      <c r="C5" s="166">
        <v>13135</v>
      </c>
      <c r="D5" s="166">
        <v>14000</v>
      </c>
      <c r="E5" s="129">
        <v>15000</v>
      </c>
    </row>
    <row r="6" spans="1:5" s="15" customFormat="1" ht="12.75">
      <c r="A6" s="162" t="s">
        <v>119</v>
      </c>
      <c r="B6" s="167">
        <v>2</v>
      </c>
      <c r="C6" s="168">
        <v>910</v>
      </c>
      <c r="D6" s="168">
        <v>1500</v>
      </c>
      <c r="E6" s="115">
        <v>1650</v>
      </c>
    </row>
    <row r="7" spans="1:5" s="15" customFormat="1" ht="22.5">
      <c r="A7" s="162" t="s">
        <v>120</v>
      </c>
      <c r="B7" s="167">
        <v>3</v>
      </c>
      <c r="C7" s="168">
        <v>163449</v>
      </c>
      <c r="D7" s="168">
        <v>175000</v>
      </c>
      <c r="E7" s="115">
        <v>185000</v>
      </c>
    </row>
    <row r="8" spans="1:5" s="15" customFormat="1" ht="22.5">
      <c r="A8" s="162" t="s">
        <v>251</v>
      </c>
      <c r="B8" s="167">
        <v>4</v>
      </c>
      <c r="C8" s="168"/>
      <c r="D8" s="168"/>
      <c r="E8" s="115"/>
    </row>
    <row r="9" spans="1:5" s="15" customFormat="1" ht="12.75">
      <c r="A9" s="162" t="s">
        <v>252</v>
      </c>
      <c r="B9" s="167">
        <v>5</v>
      </c>
      <c r="C9" s="168">
        <v>4268</v>
      </c>
      <c r="D9" s="168">
        <v>4000</v>
      </c>
      <c r="E9" s="115">
        <v>4400</v>
      </c>
    </row>
    <row r="10" spans="1:5" s="15" customFormat="1" ht="22.5">
      <c r="A10" s="162" t="s">
        <v>253</v>
      </c>
      <c r="B10" s="167">
        <v>6</v>
      </c>
      <c r="C10" s="168"/>
      <c r="D10" s="168"/>
      <c r="E10" s="115"/>
    </row>
    <row r="11" spans="1:5" s="15" customFormat="1" ht="22.5">
      <c r="A11" s="162" t="s">
        <v>121</v>
      </c>
      <c r="B11" s="167">
        <v>7</v>
      </c>
      <c r="C11" s="168"/>
      <c r="D11" s="168"/>
      <c r="E11" s="115"/>
    </row>
    <row r="12" spans="1:5" s="658" customFormat="1" ht="21">
      <c r="A12" s="654" t="s">
        <v>559</v>
      </c>
      <c r="B12" s="655">
        <v>8</v>
      </c>
      <c r="C12" s="656">
        <f>SUM(C5:C11)</f>
        <v>181762</v>
      </c>
      <c r="D12" s="656">
        <f>SUM(D5:D11)</f>
        <v>194500</v>
      </c>
      <c r="E12" s="657">
        <f>SUM(E5:E11)</f>
        <v>206050</v>
      </c>
    </row>
    <row r="13" spans="1:5" s="15" customFormat="1" ht="22.5">
      <c r="A13" s="162" t="s">
        <v>122</v>
      </c>
      <c r="B13" s="167">
        <v>9</v>
      </c>
      <c r="C13" s="168"/>
      <c r="D13" s="168"/>
      <c r="E13" s="115"/>
    </row>
    <row r="14" spans="1:5" s="15" customFormat="1" ht="12.75">
      <c r="A14" s="163" t="s">
        <v>560</v>
      </c>
      <c r="B14" s="448">
        <v>10</v>
      </c>
      <c r="C14" s="169">
        <v>27476</v>
      </c>
      <c r="D14" s="169">
        <v>31889</v>
      </c>
      <c r="E14" s="125">
        <v>36146</v>
      </c>
    </row>
    <row r="15" spans="1:5" s="15" customFormat="1" ht="12.75">
      <c r="A15" s="163" t="s">
        <v>561</v>
      </c>
      <c r="B15" s="448">
        <v>11</v>
      </c>
      <c r="C15" s="169"/>
      <c r="D15" s="169"/>
      <c r="E15" s="125"/>
    </row>
    <row r="16" spans="1:5" s="15" customFormat="1" ht="12.75">
      <c r="A16" s="163" t="s">
        <v>562</v>
      </c>
      <c r="B16" s="448">
        <v>12</v>
      </c>
      <c r="C16" s="169"/>
      <c r="D16" s="169"/>
      <c r="E16" s="125"/>
    </row>
    <row r="17" spans="1:5" s="15" customFormat="1" ht="22.5">
      <c r="A17" s="163" t="s">
        <v>563</v>
      </c>
      <c r="B17" s="448">
        <v>13</v>
      </c>
      <c r="C17" s="169"/>
      <c r="D17" s="169"/>
      <c r="E17" s="125"/>
    </row>
    <row r="18" spans="1:5" s="15" customFormat="1" ht="21.75" thickBot="1">
      <c r="A18" s="659" t="s">
        <v>564</v>
      </c>
      <c r="B18" s="660">
        <v>14</v>
      </c>
      <c r="C18" s="661">
        <f>SUM(C13:C17)</f>
        <v>27476</v>
      </c>
      <c r="D18" s="661">
        <f>SUM(D13:D17)</f>
        <v>31889</v>
      </c>
      <c r="E18" s="662">
        <f>SUM(E13:E17)</f>
        <v>36146</v>
      </c>
    </row>
    <row r="19" spans="1:5" s="431" customFormat="1" ht="21" customHeight="1" thickBot="1">
      <c r="A19" s="216" t="s">
        <v>565</v>
      </c>
      <c r="B19" s="164">
        <v>15</v>
      </c>
      <c r="C19" s="385">
        <f>+C12+C18</f>
        <v>209238</v>
      </c>
      <c r="D19" s="385">
        <f>+D12+D18</f>
        <v>226389</v>
      </c>
      <c r="E19" s="328">
        <f>+E12+E18</f>
        <v>242196</v>
      </c>
    </row>
    <row r="20" spans="1:5" s="15" customFormat="1" ht="12.75">
      <c r="A20" s="161" t="s">
        <v>123</v>
      </c>
      <c r="B20" s="165">
        <v>16</v>
      </c>
      <c r="C20" s="166">
        <v>77776</v>
      </c>
      <c r="D20" s="166">
        <v>83000</v>
      </c>
      <c r="E20" s="129">
        <v>90000</v>
      </c>
    </row>
    <row r="21" spans="1:5" s="15" customFormat="1" ht="12.75">
      <c r="A21" s="162" t="s">
        <v>36</v>
      </c>
      <c r="B21" s="167">
        <v>17</v>
      </c>
      <c r="C21" s="168">
        <v>20516</v>
      </c>
      <c r="D21" s="168">
        <v>22000</v>
      </c>
      <c r="E21" s="115">
        <v>24000</v>
      </c>
    </row>
    <row r="22" spans="1:5" s="15" customFormat="1" ht="33.75">
      <c r="A22" s="162" t="s">
        <v>124</v>
      </c>
      <c r="B22" s="167">
        <v>18</v>
      </c>
      <c r="C22" s="168">
        <v>49206</v>
      </c>
      <c r="D22" s="168">
        <v>58000</v>
      </c>
      <c r="E22" s="115">
        <v>63000</v>
      </c>
    </row>
    <row r="23" spans="1:5" s="15" customFormat="1" ht="22.5">
      <c r="A23" s="162" t="s">
        <v>254</v>
      </c>
      <c r="B23" s="167">
        <v>19</v>
      </c>
      <c r="C23" s="168">
        <v>5143</v>
      </c>
      <c r="D23" s="168">
        <v>5600</v>
      </c>
      <c r="E23" s="115">
        <v>6000</v>
      </c>
    </row>
    <row r="24" spans="1:5" s="15" customFormat="1" ht="15.75" customHeight="1">
      <c r="A24" s="162" t="s">
        <v>255</v>
      </c>
      <c r="B24" s="167">
        <v>20</v>
      </c>
      <c r="C24" s="168"/>
      <c r="D24" s="168"/>
      <c r="E24" s="115"/>
    </row>
    <row r="25" spans="1:5" s="15" customFormat="1" ht="15.75" customHeight="1">
      <c r="A25" s="162" t="s">
        <v>256</v>
      </c>
      <c r="B25" s="167">
        <v>21</v>
      </c>
      <c r="C25" s="168"/>
      <c r="D25" s="168"/>
      <c r="E25" s="115"/>
    </row>
    <row r="26" spans="1:5" s="15" customFormat="1" ht="15.75" customHeight="1">
      <c r="A26" s="162" t="s">
        <v>37</v>
      </c>
      <c r="B26" s="167">
        <v>22</v>
      </c>
      <c r="C26" s="168">
        <v>49231</v>
      </c>
      <c r="D26" s="168">
        <v>49170</v>
      </c>
      <c r="E26" s="115">
        <v>55500</v>
      </c>
    </row>
    <row r="27" spans="1:5" s="15" customFormat="1" ht="15.75" customHeight="1">
      <c r="A27" s="162" t="s">
        <v>673</v>
      </c>
      <c r="B27" s="167">
        <v>23</v>
      </c>
      <c r="C27" s="168">
        <v>2800</v>
      </c>
      <c r="D27" s="168"/>
      <c r="E27" s="115"/>
    </row>
    <row r="28" spans="1:5" s="15" customFormat="1" ht="12.75">
      <c r="A28" s="162" t="s">
        <v>38</v>
      </c>
      <c r="B28" s="167">
        <v>24</v>
      </c>
      <c r="C28" s="168"/>
      <c r="D28" s="168"/>
      <c r="E28" s="115"/>
    </row>
    <row r="29" spans="1:5" s="15" customFormat="1" ht="21">
      <c r="A29" s="654" t="s">
        <v>566</v>
      </c>
      <c r="B29" s="655">
        <v>25</v>
      </c>
      <c r="C29" s="656">
        <f>SUM(C20:C28)</f>
        <v>204672</v>
      </c>
      <c r="D29" s="656">
        <f>SUM(D20:D28)</f>
        <v>217770</v>
      </c>
      <c r="E29" s="657">
        <f>SUM(E20:E28)</f>
        <v>238500</v>
      </c>
    </row>
    <row r="30" spans="1:5" s="15" customFormat="1" ht="12.75">
      <c r="A30" s="163" t="s">
        <v>567</v>
      </c>
      <c r="B30" s="167">
        <v>26</v>
      </c>
      <c r="C30" s="168"/>
      <c r="D30" s="168"/>
      <c r="E30" s="115"/>
    </row>
    <row r="31" spans="1:5" s="15" customFormat="1" ht="12.75">
      <c r="A31" s="163" t="s">
        <v>568</v>
      </c>
      <c r="B31" s="167">
        <v>27</v>
      </c>
      <c r="C31" s="168">
        <v>4566</v>
      </c>
      <c r="D31" s="168">
        <v>5423</v>
      </c>
      <c r="E31" s="115"/>
    </row>
    <row r="32" spans="1:5" s="15" customFormat="1" ht="14.25" customHeight="1">
      <c r="A32" s="163" t="s">
        <v>569</v>
      </c>
      <c r="B32" s="167">
        <v>28</v>
      </c>
      <c r="C32" s="168"/>
      <c r="D32" s="168"/>
      <c r="E32" s="115"/>
    </row>
    <row r="33" spans="1:5" s="15" customFormat="1" ht="23.25" customHeight="1">
      <c r="A33" s="163" t="s">
        <v>570</v>
      </c>
      <c r="B33" s="167">
        <v>29</v>
      </c>
      <c r="C33" s="169"/>
      <c r="D33" s="169"/>
      <c r="E33" s="125"/>
    </row>
    <row r="34" spans="1:5" s="15" customFormat="1" ht="21.75" customHeight="1" thickBot="1">
      <c r="A34" s="663" t="s">
        <v>571</v>
      </c>
      <c r="B34" s="677">
        <v>30</v>
      </c>
      <c r="C34" s="667">
        <f>SUM(C30:C33)</f>
        <v>4566</v>
      </c>
      <c r="D34" s="667">
        <f>SUM(D30:D33)</f>
        <v>5423</v>
      </c>
      <c r="E34" s="668">
        <f>SUM(E30:E33)</f>
        <v>0</v>
      </c>
    </row>
    <row r="35" spans="1:5" s="450" customFormat="1" ht="20.25" customHeight="1" thickBot="1">
      <c r="A35" s="211" t="s">
        <v>572</v>
      </c>
      <c r="B35" s="170">
        <v>31</v>
      </c>
      <c r="C35" s="449">
        <f>+C29+C34</f>
        <v>209238</v>
      </c>
      <c r="D35" s="449">
        <f>+D29+D34</f>
        <v>223193</v>
      </c>
      <c r="E35" s="434">
        <f>+E29+E34</f>
        <v>238500</v>
      </c>
    </row>
    <row r="36" spans="1:5" s="447" customFormat="1" ht="24.75" customHeight="1" thickBot="1">
      <c r="A36" s="1070" t="s">
        <v>125</v>
      </c>
      <c r="B36" s="1071"/>
      <c r="C36" s="1071"/>
      <c r="D36" s="1071"/>
      <c r="E36" s="1073"/>
    </row>
    <row r="37" spans="1:5" s="15" customFormat="1" ht="33.75">
      <c r="A37" s="171" t="s">
        <v>257</v>
      </c>
      <c r="B37" s="172">
        <v>32</v>
      </c>
      <c r="C37" s="173"/>
      <c r="D37" s="173"/>
      <c r="E37" s="119"/>
    </row>
    <row r="38" spans="1:5" s="15" customFormat="1" ht="22.5">
      <c r="A38" s="161" t="s">
        <v>258</v>
      </c>
      <c r="B38" s="174">
        <v>33</v>
      </c>
      <c r="C38" s="166">
        <v>450</v>
      </c>
      <c r="D38" s="166">
        <v>500</v>
      </c>
      <c r="E38" s="129">
        <v>500</v>
      </c>
    </row>
    <row r="39" spans="1:5" s="15" customFormat="1" ht="12.75">
      <c r="A39" s="161" t="s">
        <v>126</v>
      </c>
      <c r="B39" s="174">
        <v>34</v>
      </c>
      <c r="C39" s="166"/>
      <c r="D39" s="166"/>
      <c r="E39" s="129"/>
    </row>
    <row r="40" spans="1:5" s="15" customFormat="1" ht="22.5">
      <c r="A40" s="162" t="s">
        <v>259</v>
      </c>
      <c r="B40" s="175">
        <v>35</v>
      </c>
      <c r="C40" s="168"/>
      <c r="D40" s="168"/>
      <c r="E40" s="115"/>
    </row>
    <row r="41" spans="1:5" s="15" customFormat="1" ht="12.75">
      <c r="A41" s="162" t="s">
        <v>260</v>
      </c>
      <c r="B41" s="174">
        <v>36</v>
      </c>
      <c r="C41" s="168">
        <v>4023</v>
      </c>
      <c r="D41" s="168"/>
      <c r="E41" s="115"/>
    </row>
    <row r="42" spans="1:5" s="15" customFormat="1" ht="12.75">
      <c r="A42" s="162" t="s">
        <v>261</v>
      </c>
      <c r="B42" s="175">
        <v>37</v>
      </c>
      <c r="C42" s="168"/>
      <c r="D42" s="168"/>
      <c r="E42" s="115"/>
    </row>
    <row r="43" spans="1:5" s="15" customFormat="1" ht="12.75">
      <c r="A43" s="162" t="s">
        <v>127</v>
      </c>
      <c r="B43" s="174">
        <v>38</v>
      </c>
      <c r="C43" s="168"/>
      <c r="D43" s="168"/>
      <c r="E43" s="115"/>
    </row>
    <row r="44" spans="1:5" s="15" customFormat="1" ht="22.5">
      <c r="A44" s="162" t="s">
        <v>128</v>
      </c>
      <c r="B44" s="175">
        <v>39</v>
      </c>
      <c r="C44" s="168"/>
      <c r="D44" s="168"/>
      <c r="E44" s="115"/>
    </row>
    <row r="45" spans="1:5" s="15" customFormat="1" ht="22.5">
      <c r="A45" s="162" t="s">
        <v>129</v>
      </c>
      <c r="B45" s="174">
        <v>40</v>
      </c>
      <c r="C45" s="168"/>
      <c r="D45" s="168"/>
      <c r="E45" s="115"/>
    </row>
    <row r="46" spans="1:5" s="15" customFormat="1" ht="21">
      <c r="A46" s="654" t="s">
        <v>573</v>
      </c>
      <c r="B46" s="665">
        <v>41</v>
      </c>
      <c r="C46" s="656">
        <f>SUM(C37:C45)</f>
        <v>4473</v>
      </c>
      <c r="D46" s="656">
        <f>SUM(D37:D45)</f>
        <v>500</v>
      </c>
      <c r="E46" s="657">
        <f>SUM(E37:E45)</f>
        <v>500</v>
      </c>
    </row>
    <row r="47" spans="1:5" s="15" customFormat="1" ht="22.5">
      <c r="A47" s="162" t="s">
        <v>130</v>
      </c>
      <c r="B47" s="174">
        <v>42</v>
      </c>
      <c r="C47" s="168"/>
      <c r="D47" s="168"/>
      <c r="E47" s="115"/>
    </row>
    <row r="48" spans="1:5" s="15" customFormat="1" ht="12.75">
      <c r="A48" s="163" t="s">
        <v>574</v>
      </c>
      <c r="B48" s="174">
        <v>43</v>
      </c>
      <c r="C48" s="168"/>
      <c r="D48" s="168"/>
      <c r="E48" s="115"/>
    </row>
    <row r="49" spans="1:5" s="15" customFormat="1" ht="12.75">
      <c r="A49" s="163" t="s">
        <v>575</v>
      </c>
      <c r="B49" s="174">
        <v>44</v>
      </c>
      <c r="C49" s="168"/>
      <c r="D49" s="168"/>
      <c r="E49" s="115"/>
    </row>
    <row r="50" spans="1:5" s="15" customFormat="1" ht="12.75">
      <c r="A50" s="163" t="s">
        <v>576</v>
      </c>
      <c r="B50" s="174">
        <v>45</v>
      </c>
      <c r="C50" s="168"/>
      <c r="D50" s="168"/>
      <c r="E50" s="115"/>
    </row>
    <row r="51" spans="1:5" s="15" customFormat="1" ht="22.5">
      <c r="A51" s="163" t="s">
        <v>577</v>
      </c>
      <c r="B51" s="174">
        <v>46</v>
      </c>
      <c r="C51" s="168"/>
      <c r="D51" s="168"/>
      <c r="E51" s="115"/>
    </row>
    <row r="52" spans="1:5" s="15" customFormat="1" ht="21.75" thickBot="1">
      <c r="A52" s="659" t="s">
        <v>578</v>
      </c>
      <c r="B52" s="664">
        <v>47</v>
      </c>
      <c r="C52" s="661">
        <f>SUM(C47:C51)</f>
        <v>0</v>
      </c>
      <c r="D52" s="661">
        <f>SUM(D47:D51)</f>
        <v>0</v>
      </c>
      <c r="E52" s="662">
        <f>SUM(E47:E51)</f>
        <v>0</v>
      </c>
    </row>
    <row r="53" spans="1:5" s="15" customFormat="1" ht="13.5" thickBot="1">
      <c r="A53" s="216" t="s">
        <v>579</v>
      </c>
      <c r="B53" s="177">
        <v>48</v>
      </c>
      <c r="C53" s="385">
        <f>+C46+C52</f>
        <v>4473</v>
      </c>
      <c r="D53" s="385">
        <f>+D46+D52</f>
        <v>500</v>
      </c>
      <c r="E53" s="328">
        <f>+E46+E52</f>
        <v>500</v>
      </c>
    </row>
    <row r="54" spans="1:5" s="15" customFormat="1" ht="12.75">
      <c r="A54" s="161" t="s">
        <v>131</v>
      </c>
      <c r="B54" s="174">
        <v>49</v>
      </c>
      <c r="C54" s="166">
        <v>2827</v>
      </c>
      <c r="D54" s="166">
        <v>2500</v>
      </c>
      <c r="E54" s="129">
        <v>3000</v>
      </c>
    </row>
    <row r="55" spans="1:5" s="15" customFormat="1" ht="12.75">
      <c r="A55" s="162" t="s">
        <v>132</v>
      </c>
      <c r="B55" s="175">
        <v>50</v>
      </c>
      <c r="C55" s="168"/>
      <c r="D55" s="168"/>
      <c r="E55" s="115"/>
    </row>
    <row r="56" spans="1:5" s="15" customFormat="1" ht="22.5">
      <c r="A56" s="162" t="s">
        <v>189</v>
      </c>
      <c r="B56" s="175">
        <v>51</v>
      </c>
      <c r="C56" s="168"/>
      <c r="D56" s="168"/>
      <c r="E56" s="115"/>
    </row>
    <row r="57" spans="1:5" s="15" customFormat="1" ht="22.5">
      <c r="A57" s="162" t="s">
        <v>262</v>
      </c>
      <c r="B57" s="175">
        <v>52</v>
      </c>
      <c r="C57" s="168"/>
      <c r="D57" s="168"/>
      <c r="E57" s="115"/>
    </row>
    <row r="58" spans="1:5" s="15" customFormat="1" ht="12.75">
      <c r="A58" s="162" t="s">
        <v>263</v>
      </c>
      <c r="B58" s="175">
        <v>53</v>
      </c>
      <c r="C58" s="168"/>
      <c r="D58" s="168"/>
      <c r="E58" s="115"/>
    </row>
    <row r="59" spans="1:5" s="15" customFormat="1" ht="12.75">
      <c r="A59" s="162" t="s">
        <v>264</v>
      </c>
      <c r="B59" s="175">
        <v>54</v>
      </c>
      <c r="C59" s="168"/>
      <c r="D59" s="168"/>
      <c r="E59" s="115"/>
    </row>
    <row r="60" spans="1:5" s="15" customFormat="1" ht="12.75">
      <c r="A60" s="162" t="s">
        <v>239</v>
      </c>
      <c r="B60" s="175">
        <v>55</v>
      </c>
      <c r="C60" s="168"/>
      <c r="D60" s="168"/>
      <c r="E60" s="115"/>
    </row>
    <row r="61" spans="1:5" s="15" customFormat="1" ht="21">
      <c r="A61" s="654" t="s">
        <v>580</v>
      </c>
      <c r="B61" s="665">
        <v>56</v>
      </c>
      <c r="C61" s="656">
        <f>SUM(C54:C60)</f>
        <v>2827</v>
      </c>
      <c r="D61" s="656">
        <f>SUM(D54:D60)</f>
        <v>2500</v>
      </c>
      <c r="E61" s="657">
        <f>SUM(E54:E60)</f>
        <v>3000</v>
      </c>
    </row>
    <row r="62" spans="1:5" s="15" customFormat="1" ht="12.75">
      <c r="A62" s="163" t="s">
        <v>581</v>
      </c>
      <c r="B62" s="175">
        <v>57</v>
      </c>
      <c r="C62" s="168"/>
      <c r="D62" s="168"/>
      <c r="E62" s="115"/>
    </row>
    <row r="63" spans="1:5" s="15" customFormat="1" ht="12.75">
      <c r="A63" s="163" t="s">
        <v>582</v>
      </c>
      <c r="B63" s="175">
        <v>58</v>
      </c>
      <c r="C63" s="168"/>
      <c r="D63" s="168"/>
      <c r="E63" s="115"/>
    </row>
    <row r="64" spans="1:5" s="15" customFormat="1" ht="12.75">
      <c r="A64" s="163" t="s">
        <v>583</v>
      </c>
      <c r="B64" s="175">
        <v>59</v>
      </c>
      <c r="C64" s="168">
        <v>1646</v>
      </c>
      <c r="D64" s="168">
        <v>1196</v>
      </c>
      <c r="E64" s="115">
        <v>1196</v>
      </c>
    </row>
    <row r="65" spans="1:5" s="15" customFormat="1" ht="22.5">
      <c r="A65" s="163" t="s">
        <v>584</v>
      </c>
      <c r="B65" s="176">
        <v>60</v>
      </c>
      <c r="C65" s="169"/>
      <c r="D65" s="169"/>
      <c r="E65" s="125"/>
    </row>
    <row r="66" spans="1:5" s="15" customFormat="1" ht="21.75" thickBot="1">
      <c r="A66" s="663" t="s">
        <v>585</v>
      </c>
      <c r="B66" s="666">
        <v>61</v>
      </c>
      <c r="C66" s="667">
        <f>SUM(C62:C65)</f>
        <v>1646</v>
      </c>
      <c r="D66" s="667">
        <f>SUM(D62:D65)</f>
        <v>1196</v>
      </c>
      <c r="E66" s="668">
        <f>SUM(E62:E65)</f>
        <v>1196</v>
      </c>
    </row>
    <row r="67" spans="1:5" s="447" customFormat="1" ht="15" thickBot="1">
      <c r="A67" s="670" t="s">
        <v>586</v>
      </c>
      <c r="B67" s="669">
        <v>62</v>
      </c>
      <c r="C67" s="711">
        <f>+C61+C66</f>
        <v>4473</v>
      </c>
      <c r="D67" s="711">
        <f>+D61+D66</f>
        <v>3696</v>
      </c>
      <c r="E67" s="712">
        <f>+E61+E66</f>
        <v>4196</v>
      </c>
    </row>
    <row r="68" spans="1:5" s="451" customFormat="1" ht="16.5" thickBot="1">
      <c r="A68" s="671" t="s">
        <v>590</v>
      </c>
      <c r="B68" s="672">
        <v>63</v>
      </c>
      <c r="C68" s="601">
        <f>+C19+C53</f>
        <v>213711</v>
      </c>
      <c r="D68" s="601">
        <f>+D19+D53</f>
        <v>226889</v>
      </c>
      <c r="E68" s="602">
        <f>+E19+E53</f>
        <v>242696</v>
      </c>
    </row>
    <row r="69" spans="1:5" s="451" customFormat="1" ht="16.5" thickBot="1">
      <c r="A69" s="673" t="s">
        <v>591</v>
      </c>
      <c r="B69" s="674">
        <v>64</v>
      </c>
      <c r="C69" s="713">
        <f>+C35+C67</f>
        <v>213711</v>
      </c>
      <c r="D69" s="713">
        <f>+D35+D67</f>
        <v>226889</v>
      </c>
      <c r="E69" s="714">
        <f>+E35+E67</f>
        <v>242696</v>
      </c>
    </row>
    <row r="70" spans="1:5" ht="21.75" thickBot="1">
      <c r="A70" s="671" t="s">
        <v>587</v>
      </c>
      <c r="B70" s="672">
        <v>65</v>
      </c>
      <c r="C70" s="715">
        <f>+C12-C29</f>
        <v>-22910</v>
      </c>
      <c r="D70" s="715">
        <f>+D12-D29</f>
        <v>-23270</v>
      </c>
      <c r="E70" s="716">
        <f>+E12-E29</f>
        <v>-32450</v>
      </c>
    </row>
    <row r="71" spans="1:5" ht="32.25" thickBot="1">
      <c r="A71" s="675" t="s">
        <v>588</v>
      </c>
      <c r="B71" s="676">
        <v>66</v>
      </c>
      <c r="C71" s="717">
        <f>+C46-C61</f>
        <v>1646</v>
      </c>
      <c r="D71" s="717">
        <f>+D46-D61</f>
        <v>-2000</v>
      </c>
      <c r="E71" s="718">
        <f>+E46-E61</f>
        <v>-2500</v>
      </c>
    </row>
    <row r="72" spans="1:5" ht="21.75" thickBot="1">
      <c r="A72" s="675" t="s">
        <v>589</v>
      </c>
      <c r="B72" s="676">
        <v>67</v>
      </c>
      <c r="C72" s="717">
        <f>+C18+C52-C34-C66</f>
        <v>21264</v>
      </c>
      <c r="D72" s="717">
        <f>+D18+D52-D34-D66</f>
        <v>25270</v>
      </c>
      <c r="E72" s="718">
        <f>+E18+E52-E34-E66</f>
        <v>34950</v>
      </c>
    </row>
  </sheetData>
  <sheetProtection/>
  <mergeCells count="2">
    <mergeCell ref="A4:E4"/>
    <mergeCell ref="A36:E36"/>
  </mergeCells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A működési és fejlesztési célú bevételek és kiadások 
2009-2010-2011. évi alakulását külön bemutató mérleg&amp;R&amp;"Times New Roman CE,Félkövér dőlt"&amp;11 14. sz. melléklet</oddHeader>
  </headerFooter>
  <rowBreaks count="1" manualBreakCount="1">
    <brk id="35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4.875" style="456" customWidth="1"/>
    <col min="2" max="2" width="28.125" style="481" customWidth="1"/>
    <col min="3" max="4" width="9.00390625" style="481" customWidth="1"/>
    <col min="5" max="5" width="9.50390625" style="481" customWidth="1"/>
    <col min="6" max="6" width="8.875" style="481" customWidth="1"/>
    <col min="7" max="7" width="8.625" style="481" customWidth="1"/>
    <col min="8" max="8" width="8.875" style="481" customWidth="1"/>
    <col min="9" max="9" width="8.125" style="481" customWidth="1"/>
    <col min="10" max="14" width="9.50390625" style="481" customWidth="1"/>
    <col min="15" max="15" width="12.625" style="456" customWidth="1"/>
    <col min="16" max="16384" width="9.375" style="481" customWidth="1"/>
  </cols>
  <sheetData>
    <row r="1" spans="1:15" s="456" customFormat="1" ht="25.5" customHeight="1" thickBot="1">
      <c r="A1" s="453" t="s">
        <v>1</v>
      </c>
      <c r="B1" s="454" t="s">
        <v>90</v>
      </c>
      <c r="C1" s="454" t="s">
        <v>133</v>
      </c>
      <c r="D1" s="454" t="s">
        <v>134</v>
      </c>
      <c r="E1" s="454" t="s">
        <v>135</v>
      </c>
      <c r="F1" s="454" t="s">
        <v>136</v>
      </c>
      <c r="G1" s="454" t="s">
        <v>137</v>
      </c>
      <c r="H1" s="454" t="s">
        <v>138</v>
      </c>
      <c r="I1" s="454" t="s">
        <v>139</v>
      </c>
      <c r="J1" s="454" t="s">
        <v>140</v>
      </c>
      <c r="K1" s="454" t="s">
        <v>141</v>
      </c>
      <c r="L1" s="454" t="s">
        <v>142</v>
      </c>
      <c r="M1" s="454" t="s">
        <v>143</v>
      </c>
      <c r="N1" s="454" t="s">
        <v>144</v>
      </c>
      <c r="O1" s="455" t="s">
        <v>43</v>
      </c>
    </row>
    <row r="2" spans="1:15" s="458" customFormat="1" ht="15" customHeight="1" thickBot="1">
      <c r="A2" s="457" t="s">
        <v>3</v>
      </c>
      <c r="B2" s="1118" t="s">
        <v>54</v>
      </c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O2" s="1120"/>
    </row>
    <row r="3" spans="1:15" s="458" customFormat="1" ht="15" customHeight="1">
      <c r="A3" s="459" t="s">
        <v>4</v>
      </c>
      <c r="B3" s="460" t="s">
        <v>242</v>
      </c>
      <c r="C3" s="461">
        <v>262</v>
      </c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2">
        <f aca="true" t="shared" si="0" ref="O3:O12">SUM(C3:N3)</f>
        <v>262</v>
      </c>
    </row>
    <row r="4" spans="1:15" s="467" customFormat="1" ht="13.5" customHeight="1">
      <c r="A4" s="463" t="s">
        <v>5</v>
      </c>
      <c r="B4" s="464" t="s">
        <v>180</v>
      </c>
      <c r="C4" s="465">
        <v>4418</v>
      </c>
      <c r="D4" s="465">
        <v>4418</v>
      </c>
      <c r="E4" s="465">
        <v>4418</v>
      </c>
      <c r="F4" s="465">
        <v>4418</v>
      </c>
      <c r="G4" s="465">
        <v>4418</v>
      </c>
      <c r="H4" s="465">
        <v>4418</v>
      </c>
      <c r="I4" s="465">
        <v>4418</v>
      </c>
      <c r="J4" s="465">
        <v>4418</v>
      </c>
      <c r="K4" s="465">
        <v>4418</v>
      </c>
      <c r="L4" s="465">
        <v>4418</v>
      </c>
      <c r="M4" s="465">
        <v>4418</v>
      </c>
      <c r="N4" s="465">
        <v>4413</v>
      </c>
      <c r="O4" s="466">
        <f t="shared" si="0"/>
        <v>53011</v>
      </c>
    </row>
    <row r="5" spans="1:15" s="467" customFormat="1" ht="13.5" customHeight="1">
      <c r="A5" s="463" t="s">
        <v>6</v>
      </c>
      <c r="B5" s="468" t="s">
        <v>181</v>
      </c>
      <c r="C5" s="469">
        <v>9507</v>
      </c>
      <c r="D5" s="469">
        <v>9507</v>
      </c>
      <c r="E5" s="469">
        <v>9507</v>
      </c>
      <c r="F5" s="469">
        <v>9507</v>
      </c>
      <c r="G5" s="469">
        <v>9507</v>
      </c>
      <c r="H5" s="469">
        <v>9738</v>
      </c>
      <c r="I5" s="469">
        <v>9507</v>
      </c>
      <c r="J5" s="469">
        <v>9507</v>
      </c>
      <c r="K5" s="469">
        <v>9507</v>
      </c>
      <c r="L5" s="469">
        <v>9507</v>
      </c>
      <c r="M5" s="469">
        <v>9507</v>
      </c>
      <c r="N5" s="469">
        <v>9507</v>
      </c>
      <c r="O5" s="470">
        <f t="shared" si="0"/>
        <v>114315</v>
      </c>
    </row>
    <row r="6" spans="1:15" s="467" customFormat="1" ht="13.5" customHeight="1">
      <c r="A6" s="463" t="s">
        <v>7</v>
      </c>
      <c r="B6" s="464" t="s">
        <v>182</v>
      </c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6">
        <f t="shared" si="0"/>
        <v>0</v>
      </c>
    </row>
    <row r="7" spans="1:15" s="467" customFormat="1" ht="13.5" customHeight="1">
      <c r="A7" s="463" t="s">
        <v>8</v>
      </c>
      <c r="B7" s="464" t="s">
        <v>273</v>
      </c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6">
        <f t="shared" si="0"/>
        <v>0</v>
      </c>
    </row>
    <row r="8" spans="1:15" s="467" customFormat="1" ht="13.5" customHeight="1">
      <c r="A8" s="463" t="s">
        <v>9</v>
      </c>
      <c r="B8" s="464" t="s">
        <v>79</v>
      </c>
      <c r="C8" s="465">
        <v>1445</v>
      </c>
      <c r="D8" s="465">
        <v>1445</v>
      </c>
      <c r="E8" s="465">
        <v>1445</v>
      </c>
      <c r="F8" s="465">
        <v>1445</v>
      </c>
      <c r="G8" s="465">
        <v>1445</v>
      </c>
      <c r="H8" s="465">
        <v>1557</v>
      </c>
      <c r="I8" s="465">
        <v>1445</v>
      </c>
      <c r="J8" s="465">
        <v>1445</v>
      </c>
      <c r="K8" s="465">
        <v>1445</v>
      </c>
      <c r="L8" s="465">
        <v>1445</v>
      </c>
      <c r="M8" s="465">
        <v>1445</v>
      </c>
      <c r="N8" s="465">
        <v>1445</v>
      </c>
      <c r="O8" s="466">
        <f t="shared" si="0"/>
        <v>17452</v>
      </c>
    </row>
    <row r="9" spans="1:15" s="467" customFormat="1" ht="13.5" customHeight="1">
      <c r="A9" s="463" t="s">
        <v>10</v>
      </c>
      <c r="B9" s="464" t="s">
        <v>162</v>
      </c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6">
        <f t="shared" si="0"/>
        <v>0</v>
      </c>
    </row>
    <row r="10" spans="1:15" s="467" customFormat="1" ht="13.5" customHeight="1">
      <c r="A10" s="463" t="s">
        <v>11</v>
      </c>
      <c r="B10" s="464" t="s">
        <v>183</v>
      </c>
      <c r="C10" s="465"/>
      <c r="D10" s="465"/>
      <c r="E10" s="465"/>
      <c r="F10" s="465"/>
      <c r="G10" s="465"/>
      <c r="H10" s="465">
        <v>1695</v>
      </c>
      <c r="I10" s="465"/>
      <c r="J10" s="465"/>
      <c r="K10" s="465"/>
      <c r="L10" s="465"/>
      <c r="M10" s="465"/>
      <c r="N10" s="465"/>
      <c r="O10" s="466">
        <f t="shared" si="0"/>
        <v>1695</v>
      </c>
    </row>
    <row r="11" spans="1:15" s="467" customFormat="1" ht="13.5" customHeight="1">
      <c r="A11" s="463" t="s">
        <v>12</v>
      </c>
      <c r="B11" s="464" t="s">
        <v>286</v>
      </c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6">
        <f t="shared" si="0"/>
        <v>0</v>
      </c>
    </row>
    <row r="12" spans="1:15" s="467" customFormat="1" ht="13.5" customHeight="1" thickBot="1">
      <c r="A12" s="459" t="s">
        <v>13</v>
      </c>
      <c r="B12" s="471" t="s">
        <v>186</v>
      </c>
      <c r="C12" s="472">
        <v>2000</v>
      </c>
      <c r="D12" s="472">
        <v>1000</v>
      </c>
      <c r="E12" s="472">
        <v>3000</v>
      </c>
      <c r="F12" s="472">
        <v>1000</v>
      </c>
      <c r="G12" s="472">
        <v>1000</v>
      </c>
      <c r="H12" s="472">
        <v>2000</v>
      </c>
      <c r="I12" s="472">
        <v>1000</v>
      </c>
      <c r="J12" s="472">
        <v>1000</v>
      </c>
      <c r="K12" s="472">
        <v>3000</v>
      </c>
      <c r="L12" s="472">
        <v>3000</v>
      </c>
      <c r="M12" s="472"/>
      <c r="N12" s="472">
        <v>936</v>
      </c>
      <c r="O12" s="473">
        <f t="shared" si="0"/>
        <v>18936</v>
      </c>
    </row>
    <row r="13" spans="1:15" s="458" customFormat="1" ht="15.75" customHeight="1" thickBot="1">
      <c r="A13" s="457" t="s">
        <v>14</v>
      </c>
      <c r="B13" s="212" t="s">
        <v>240</v>
      </c>
      <c r="C13" s="474">
        <f>SUM(C3:C12)</f>
        <v>17632</v>
      </c>
      <c r="D13" s="474">
        <f aca="true" t="shared" si="1" ref="D13:N13">SUM(D3:D12)</f>
        <v>16370</v>
      </c>
      <c r="E13" s="474">
        <f t="shared" si="1"/>
        <v>18370</v>
      </c>
      <c r="F13" s="474">
        <f t="shared" si="1"/>
        <v>16370</v>
      </c>
      <c r="G13" s="474">
        <f t="shared" si="1"/>
        <v>16370</v>
      </c>
      <c r="H13" s="474">
        <f t="shared" si="1"/>
        <v>19408</v>
      </c>
      <c r="I13" s="474">
        <f t="shared" si="1"/>
        <v>16370</v>
      </c>
      <c r="J13" s="474">
        <f t="shared" si="1"/>
        <v>16370</v>
      </c>
      <c r="K13" s="474">
        <f t="shared" si="1"/>
        <v>18370</v>
      </c>
      <c r="L13" s="474">
        <f t="shared" si="1"/>
        <v>18370</v>
      </c>
      <c r="M13" s="474">
        <f t="shared" si="1"/>
        <v>15370</v>
      </c>
      <c r="N13" s="474">
        <f t="shared" si="1"/>
        <v>16301</v>
      </c>
      <c r="O13" s="475">
        <f>SUM(C13:N13)</f>
        <v>205671</v>
      </c>
    </row>
    <row r="14" spans="1:15" s="458" customFormat="1" ht="15" customHeight="1" thickBot="1">
      <c r="A14" s="457" t="s">
        <v>15</v>
      </c>
      <c r="B14" s="1118" t="s">
        <v>69</v>
      </c>
      <c r="C14" s="1119"/>
      <c r="D14" s="1119"/>
      <c r="E14" s="1119"/>
      <c r="F14" s="1119"/>
      <c r="G14" s="1119"/>
      <c r="H14" s="1119"/>
      <c r="I14" s="1119"/>
      <c r="J14" s="1119"/>
      <c r="K14" s="1119"/>
      <c r="L14" s="1119"/>
      <c r="M14" s="1119"/>
      <c r="N14" s="1119"/>
      <c r="O14" s="1120"/>
    </row>
    <row r="15" spans="1:15" s="467" customFormat="1" ht="13.5" customHeight="1">
      <c r="A15" s="476" t="s">
        <v>16</v>
      </c>
      <c r="B15" s="468" t="s">
        <v>92</v>
      </c>
      <c r="C15" s="469">
        <v>3556</v>
      </c>
      <c r="D15" s="469">
        <v>3556</v>
      </c>
      <c r="E15" s="469">
        <v>3556</v>
      </c>
      <c r="F15" s="469">
        <v>3556</v>
      </c>
      <c r="G15" s="469">
        <v>3556</v>
      </c>
      <c r="H15" s="469">
        <v>3957</v>
      </c>
      <c r="I15" s="469">
        <v>3556</v>
      </c>
      <c r="J15" s="469">
        <v>3556</v>
      </c>
      <c r="K15" s="469">
        <v>3556</v>
      </c>
      <c r="L15" s="469">
        <v>3556</v>
      </c>
      <c r="M15" s="469">
        <v>3556</v>
      </c>
      <c r="N15" s="469">
        <v>3552</v>
      </c>
      <c r="O15" s="470">
        <f aca="true" t="shared" si="2" ref="O15:O26">SUM(C15:N15)</f>
        <v>43069</v>
      </c>
    </row>
    <row r="16" spans="1:15" s="467" customFormat="1" ht="13.5" customHeight="1">
      <c r="A16" s="463" t="s">
        <v>17</v>
      </c>
      <c r="B16" s="464" t="s">
        <v>145</v>
      </c>
      <c r="C16" s="465">
        <v>842</v>
      </c>
      <c r="D16" s="465">
        <v>842</v>
      </c>
      <c r="E16" s="465">
        <v>842</v>
      </c>
      <c r="F16" s="465">
        <v>842</v>
      </c>
      <c r="G16" s="465">
        <v>842</v>
      </c>
      <c r="H16" s="465">
        <v>949</v>
      </c>
      <c r="I16" s="465">
        <v>842</v>
      </c>
      <c r="J16" s="465">
        <v>842</v>
      </c>
      <c r="K16" s="465">
        <v>842</v>
      </c>
      <c r="L16" s="465">
        <v>842</v>
      </c>
      <c r="M16" s="465">
        <v>842</v>
      </c>
      <c r="N16" s="465">
        <v>845</v>
      </c>
      <c r="O16" s="466">
        <f t="shared" si="2"/>
        <v>10214</v>
      </c>
    </row>
    <row r="17" spans="1:15" s="467" customFormat="1" ht="13.5" customHeight="1">
      <c r="A17" s="463" t="s">
        <v>18</v>
      </c>
      <c r="B17" s="464" t="s">
        <v>71</v>
      </c>
      <c r="C17" s="465">
        <v>3225</v>
      </c>
      <c r="D17" s="465">
        <v>3225</v>
      </c>
      <c r="E17" s="465">
        <v>3225</v>
      </c>
      <c r="F17" s="465">
        <v>3225</v>
      </c>
      <c r="G17" s="465">
        <v>3225</v>
      </c>
      <c r="H17" s="465">
        <v>2948</v>
      </c>
      <c r="I17" s="465">
        <v>3225</v>
      </c>
      <c r="J17" s="465">
        <v>3225</v>
      </c>
      <c r="K17" s="465">
        <v>3225</v>
      </c>
      <c r="L17" s="465">
        <v>3225</v>
      </c>
      <c r="M17" s="465">
        <v>3225</v>
      </c>
      <c r="N17" s="465">
        <v>3222</v>
      </c>
      <c r="O17" s="466">
        <f t="shared" si="2"/>
        <v>38420</v>
      </c>
    </row>
    <row r="18" spans="1:15" s="467" customFormat="1" ht="13.5" customHeight="1">
      <c r="A18" s="463" t="s">
        <v>19</v>
      </c>
      <c r="B18" s="464" t="s">
        <v>200</v>
      </c>
      <c r="C18" s="465"/>
      <c r="D18" s="465"/>
      <c r="E18" s="465"/>
      <c r="F18" s="465"/>
      <c r="G18" s="465"/>
      <c r="H18" s="465"/>
      <c r="I18" s="465"/>
      <c r="J18" s="465"/>
      <c r="K18" s="465"/>
      <c r="L18" s="465">
        <v>2942</v>
      </c>
      <c r="M18" s="465"/>
      <c r="N18" s="465"/>
      <c r="O18" s="466">
        <f t="shared" si="2"/>
        <v>2942</v>
      </c>
    </row>
    <row r="19" spans="1:15" s="467" customFormat="1" ht="13.5" customHeight="1">
      <c r="A19" s="463" t="s">
        <v>20</v>
      </c>
      <c r="B19" s="464" t="s">
        <v>287</v>
      </c>
      <c r="C19" s="465"/>
      <c r="D19" s="465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6">
        <f t="shared" si="2"/>
        <v>0</v>
      </c>
    </row>
    <row r="20" spans="1:15" s="467" customFormat="1" ht="13.5" customHeight="1">
      <c r="A20" s="463" t="s">
        <v>21</v>
      </c>
      <c r="B20" s="464" t="s">
        <v>293</v>
      </c>
      <c r="C20" s="465">
        <v>2650</v>
      </c>
      <c r="D20" s="465">
        <v>2650</v>
      </c>
      <c r="E20" s="465">
        <v>2650</v>
      </c>
      <c r="F20" s="465">
        <v>2650</v>
      </c>
      <c r="G20" s="465">
        <v>2650</v>
      </c>
      <c r="H20" s="465">
        <v>4345</v>
      </c>
      <c r="I20" s="465">
        <v>2650</v>
      </c>
      <c r="J20" s="465">
        <v>2650</v>
      </c>
      <c r="K20" s="465">
        <v>2650</v>
      </c>
      <c r="L20" s="465">
        <v>2650</v>
      </c>
      <c r="M20" s="465">
        <v>2650</v>
      </c>
      <c r="N20" s="465">
        <v>2523</v>
      </c>
      <c r="O20" s="466">
        <f t="shared" si="2"/>
        <v>33368</v>
      </c>
    </row>
    <row r="21" spans="1:15" s="467" customFormat="1" ht="13.5" customHeight="1">
      <c r="A21" s="463" t="s">
        <v>22</v>
      </c>
      <c r="B21" s="464" t="s">
        <v>37</v>
      </c>
      <c r="C21" s="465">
        <v>5655</v>
      </c>
      <c r="D21" s="465">
        <v>5655</v>
      </c>
      <c r="E21" s="465">
        <v>5655</v>
      </c>
      <c r="F21" s="465">
        <v>5655</v>
      </c>
      <c r="G21" s="465">
        <v>5655</v>
      </c>
      <c r="H21" s="465">
        <v>5767</v>
      </c>
      <c r="I21" s="465">
        <v>5655</v>
      </c>
      <c r="J21" s="465">
        <v>5655</v>
      </c>
      <c r="K21" s="465">
        <v>5655</v>
      </c>
      <c r="L21" s="465">
        <v>5655</v>
      </c>
      <c r="M21" s="465">
        <v>5655</v>
      </c>
      <c r="N21" s="465">
        <v>5649</v>
      </c>
      <c r="O21" s="466">
        <f t="shared" si="2"/>
        <v>67966</v>
      </c>
    </row>
    <row r="22" spans="1:15" s="467" customFormat="1" ht="13.5" customHeight="1">
      <c r="A22" s="463" t="s">
        <v>23</v>
      </c>
      <c r="B22" s="464" t="s">
        <v>38</v>
      </c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6">
        <f t="shared" si="2"/>
        <v>0</v>
      </c>
    </row>
    <row r="23" spans="1:15" s="467" customFormat="1" ht="13.5" customHeight="1">
      <c r="A23" s="463" t="s">
        <v>24</v>
      </c>
      <c r="B23" s="464" t="s">
        <v>185</v>
      </c>
      <c r="C23" s="465"/>
      <c r="D23" s="465"/>
      <c r="E23" s="465">
        <v>700</v>
      </c>
      <c r="F23" s="465"/>
      <c r="G23" s="465"/>
      <c r="H23" s="465">
        <v>700</v>
      </c>
      <c r="I23" s="465"/>
      <c r="J23" s="465"/>
      <c r="K23" s="465">
        <v>700</v>
      </c>
      <c r="L23" s="465"/>
      <c r="M23" s="465"/>
      <c r="N23" s="465">
        <v>700</v>
      </c>
      <c r="O23" s="466">
        <f t="shared" si="2"/>
        <v>2800</v>
      </c>
    </row>
    <row r="24" spans="1:15" s="467" customFormat="1" ht="13.5" customHeight="1">
      <c r="A24" s="463" t="s">
        <v>25</v>
      </c>
      <c r="B24" s="464" t="s">
        <v>165</v>
      </c>
      <c r="C24" s="465"/>
      <c r="D24" s="465"/>
      <c r="E24" s="465">
        <v>1658</v>
      </c>
      <c r="F24" s="465"/>
      <c r="G24" s="465"/>
      <c r="H24" s="465">
        <v>1658</v>
      </c>
      <c r="I24" s="465"/>
      <c r="J24" s="465"/>
      <c r="K24" s="465">
        <v>1658</v>
      </c>
      <c r="L24" s="465"/>
      <c r="M24" s="465"/>
      <c r="N24" s="465">
        <v>1656</v>
      </c>
      <c r="O24" s="466">
        <f t="shared" si="2"/>
        <v>6630</v>
      </c>
    </row>
    <row r="25" spans="1:15" s="467" customFormat="1" ht="13.5" customHeight="1" thickBot="1">
      <c r="A25" s="463" t="s">
        <v>26</v>
      </c>
      <c r="B25" s="464" t="s">
        <v>76</v>
      </c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6">
        <f t="shared" si="2"/>
        <v>0</v>
      </c>
    </row>
    <row r="26" spans="1:15" s="458" customFormat="1" ht="15.75" customHeight="1" thickBot="1">
      <c r="A26" s="477" t="s">
        <v>27</v>
      </c>
      <c r="B26" s="212" t="s">
        <v>241</v>
      </c>
      <c r="C26" s="474">
        <f aca="true" t="shared" si="3" ref="C26:N26">SUM(C15:C25)</f>
        <v>15928</v>
      </c>
      <c r="D26" s="474">
        <f t="shared" si="3"/>
        <v>15928</v>
      </c>
      <c r="E26" s="474">
        <f t="shared" si="3"/>
        <v>18286</v>
      </c>
      <c r="F26" s="474">
        <f t="shared" si="3"/>
        <v>15928</v>
      </c>
      <c r="G26" s="474">
        <f t="shared" si="3"/>
        <v>15928</v>
      </c>
      <c r="H26" s="474">
        <f t="shared" si="3"/>
        <v>20324</v>
      </c>
      <c r="I26" s="474">
        <f t="shared" si="3"/>
        <v>15928</v>
      </c>
      <c r="J26" s="474">
        <f t="shared" si="3"/>
        <v>15928</v>
      </c>
      <c r="K26" s="474">
        <f t="shared" si="3"/>
        <v>18286</v>
      </c>
      <c r="L26" s="474">
        <f t="shared" si="3"/>
        <v>18870</v>
      </c>
      <c r="M26" s="474">
        <f t="shared" si="3"/>
        <v>15928</v>
      </c>
      <c r="N26" s="474">
        <f t="shared" si="3"/>
        <v>18147</v>
      </c>
      <c r="O26" s="475">
        <f t="shared" si="2"/>
        <v>205409</v>
      </c>
    </row>
    <row r="27" spans="1:15" ht="16.5" thickBot="1">
      <c r="A27" s="478" t="s">
        <v>28</v>
      </c>
      <c r="B27" s="213" t="s">
        <v>243</v>
      </c>
      <c r="C27" s="479">
        <f aca="true" t="shared" si="4" ref="C27:O27">C13-C26</f>
        <v>1704</v>
      </c>
      <c r="D27" s="479">
        <f t="shared" si="4"/>
        <v>442</v>
      </c>
      <c r="E27" s="479">
        <f t="shared" si="4"/>
        <v>84</v>
      </c>
      <c r="F27" s="479">
        <f t="shared" si="4"/>
        <v>442</v>
      </c>
      <c r="G27" s="479">
        <f t="shared" si="4"/>
        <v>442</v>
      </c>
      <c r="H27" s="479">
        <f t="shared" si="4"/>
        <v>-916</v>
      </c>
      <c r="I27" s="479">
        <f t="shared" si="4"/>
        <v>442</v>
      </c>
      <c r="J27" s="479">
        <f t="shared" si="4"/>
        <v>442</v>
      </c>
      <c r="K27" s="479">
        <f t="shared" si="4"/>
        <v>84</v>
      </c>
      <c r="L27" s="479">
        <f t="shared" si="4"/>
        <v>-500</v>
      </c>
      <c r="M27" s="479">
        <f t="shared" si="4"/>
        <v>-558</v>
      </c>
      <c r="N27" s="479">
        <f t="shared" si="4"/>
        <v>-1846</v>
      </c>
      <c r="O27" s="480">
        <f t="shared" si="4"/>
        <v>262</v>
      </c>
    </row>
    <row r="28" ht="15.75">
      <c r="A28" s="482"/>
    </row>
    <row r="29" spans="2:4" ht="15.75">
      <c r="B29" s="483" t="s">
        <v>396</v>
      </c>
      <c r="C29" s="484"/>
      <c r="D29" s="484"/>
    </row>
  </sheetData>
  <sheetProtection/>
  <mergeCells count="2">
    <mergeCell ref="B2:O2"/>
    <mergeCell ref="B14:O14"/>
  </mergeCells>
  <printOptions horizontalCentered="1"/>
  <pageMargins left="0.7874015748031497" right="0.7874015748031497" top="1.5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CE,Félkövér"&amp;12Előirányzat-felhasználási ütemterv
(tervezett adatok alapján)
2010. évre&amp;R&amp;"Times New Roman CE,Félkövér dőlt"&amp;11 15. sz. melléklet&amp;"Times New Roman CE,Normál"&amp;10
&amp;"Times New Roman CE,Félkövér dőlt"Ezer forintban !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6.875" style="269" customWidth="1"/>
    <col min="2" max="2" width="35.50390625" style="270" customWidth="1"/>
    <col min="3" max="5" width="10.875" style="269" customWidth="1"/>
    <col min="6" max="6" width="35.625" style="269" customWidth="1"/>
    <col min="7" max="9" width="10.875" style="269" customWidth="1"/>
    <col min="10" max="16384" width="9.375" style="269" customWidth="1"/>
  </cols>
  <sheetData>
    <row r="1" spans="2:9" ht="39.75" customHeight="1">
      <c r="B1" s="267" t="s">
        <v>485</v>
      </c>
      <c r="C1" s="268"/>
      <c r="D1" s="268"/>
      <c r="E1" s="268"/>
      <c r="F1" s="268"/>
      <c r="G1" s="268"/>
      <c r="H1" s="268"/>
      <c r="I1" s="268"/>
    </row>
    <row r="2" ht="14.25" thickBot="1">
      <c r="I2" s="271" t="s">
        <v>89</v>
      </c>
    </row>
    <row r="3" spans="1:9" ht="18" customHeight="1" thickBot="1">
      <c r="A3" s="1020" t="s">
        <v>108</v>
      </c>
      <c r="B3" s="272" t="s">
        <v>54</v>
      </c>
      <c r="C3" s="273"/>
      <c r="D3" s="273"/>
      <c r="E3" s="273"/>
      <c r="F3" s="272" t="s">
        <v>69</v>
      </c>
      <c r="G3" s="273"/>
      <c r="H3" s="273"/>
      <c r="I3" s="274"/>
    </row>
    <row r="4" spans="1:10" s="277" customFormat="1" ht="35.25" customHeight="1" thickBot="1">
      <c r="A4" s="1021"/>
      <c r="B4" s="275" t="s">
        <v>90</v>
      </c>
      <c r="C4" s="276" t="s">
        <v>697</v>
      </c>
      <c r="D4" s="276" t="s">
        <v>698</v>
      </c>
      <c r="E4" s="276" t="s">
        <v>702</v>
      </c>
      <c r="F4" s="275" t="s">
        <v>90</v>
      </c>
      <c r="G4" s="276" t="s">
        <v>703</v>
      </c>
      <c r="H4" s="276" t="s">
        <v>698</v>
      </c>
      <c r="I4" s="736" t="s">
        <v>702</v>
      </c>
      <c r="J4" s="622"/>
    </row>
    <row r="5" spans="1:9" s="581" customFormat="1" ht="12" customHeight="1" thickBot="1">
      <c r="A5" s="582">
        <v>1</v>
      </c>
      <c r="B5" s="583">
        <v>2</v>
      </c>
      <c r="C5" s="584">
        <v>3</v>
      </c>
      <c r="D5" s="584">
        <v>4</v>
      </c>
      <c r="E5" s="584">
        <v>5</v>
      </c>
      <c r="F5" s="737">
        <v>6</v>
      </c>
      <c r="G5" s="738">
        <v>7</v>
      </c>
      <c r="H5" s="738">
        <v>8</v>
      </c>
      <c r="I5" s="739">
        <v>9</v>
      </c>
    </row>
    <row r="6" spans="1:9" ht="12.75" customHeight="1">
      <c r="A6" s="570" t="s">
        <v>3</v>
      </c>
      <c r="B6" s="557" t="s">
        <v>91</v>
      </c>
      <c r="C6" s="166">
        <v>15992</v>
      </c>
      <c r="D6" s="166"/>
      <c r="E6" s="166">
        <v>15992</v>
      </c>
      <c r="F6" s="557" t="s">
        <v>92</v>
      </c>
      <c r="G6" s="166">
        <v>42668</v>
      </c>
      <c r="H6" s="166">
        <v>401</v>
      </c>
      <c r="I6" s="129">
        <v>43069</v>
      </c>
    </row>
    <row r="7" spans="1:9" ht="12.75" customHeight="1">
      <c r="A7" s="571" t="s">
        <v>4</v>
      </c>
      <c r="B7" s="279" t="s">
        <v>619</v>
      </c>
      <c r="C7" s="168">
        <v>36569</v>
      </c>
      <c r="D7" s="168"/>
      <c r="E7" s="168">
        <v>36569</v>
      </c>
      <c r="F7" s="279" t="s">
        <v>93</v>
      </c>
      <c r="G7" s="168">
        <v>10107</v>
      </c>
      <c r="H7" s="168">
        <v>107</v>
      </c>
      <c r="I7" s="115">
        <v>10214</v>
      </c>
    </row>
    <row r="8" spans="1:9" ht="12.75" customHeight="1">
      <c r="A8" s="571" t="s">
        <v>5</v>
      </c>
      <c r="B8" s="279" t="s">
        <v>171</v>
      </c>
      <c r="C8" s="168">
        <v>110095</v>
      </c>
      <c r="D8" s="168">
        <v>231</v>
      </c>
      <c r="E8" s="168">
        <v>110326</v>
      </c>
      <c r="F8" s="279" t="s">
        <v>94</v>
      </c>
      <c r="G8" s="168">
        <v>36227</v>
      </c>
      <c r="H8" s="168">
        <v>-277</v>
      </c>
      <c r="I8" s="115">
        <v>35950</v>
      </c>
    </row>
    <row r="9" spans="1:9" ht="12.75" customHeight="1">
      <c r="A9" s="571" t="s">
        <v>6</v>
      </c>
      <c r="B9" s="558" t="s">
        <v>290</v>
      </c>
      <c r="C9" s="168">
        <v>12995</v>
      </c>
      <c r="D9" s="168">
        <v>112</v>
      </c>
      <c r="E9" s="168">
        <v>13107</v>
      </c>
      <c r="F9" s="559" t="s">
        <v>179</v>
      </c>
      <c r="G9" s="168">
        <v>2470</v>
      </c>
      <c r="H9" s="168"/>
      <c r="I9" s="115">
        <v>2470</v>
      </c>
    </row>
    <row r="10" spans="1:9" ht="12.75" customHeight="1">
      <c r="A10" s="571" t="s">
        <v>7</v>
      </c>
      <c r="B10" s="279" t="s">
        <v>197</v>
      </c>
      <c r="C10" s="168"/>
      <c r="D10" s="168"/>
      <c r="E10" s="168"/>
      <c r="F10" s="279" t="s">
        <v>274</v>
      </c>
      <c r="G10" s="168"/>
      <c r="H10" s="168"/>
      <c r="I10" s="115"/>
    </row>
    <row r="11" spans="1:9" ht="12.75" customHeight="1">
      <c r="A11" s="571" t="s">
        <v>8</v>
      </c>
      <c r="B11" s="279" t="s">
        <v>68</v>
      </c>
      <c r="C11" s="168"/>
      <c r="D11" s="168"/>
      <c r="E11" s="278"/>
      <c r="F11" s="279" t="s">
        <v>291</v>
      </c>
      <c r="G11" s="168">
        <v>31673</v>
      </c>
      <c r="H11" s="168">
        <v>1695</v>
      </c>
      <c r="I11" s="115">
        <v>33368</v>
      </c>
    </row>
    <row r="12" spans="1:9" ht="12.75" customHeight="1">
      <c r="A12" s="571" t="s">
        <v>9</v>
      </c>
      <c r="B12" s="279" t="s">
        <v>486</v>
      </c>
      <c r="C12" s="168"/>
      <c r="D12" s="168"/>
      <c r="E12" s="168"/>
      <c r="F12" s="279" t="s">
        <v>408</v>
      </c>
      <c r="G12" s="168"/>
      <c r="H12" s="168"/>
      <c r="I12" s="115"/>
    </row>
    <row r="13" spans="1:9" ht="12.75" customHeight="1">
      <c r="A13" s="571" t="s">
        <v>10</v>
      </c>
      <c r="B13" s="279" t="s">
        <v>487</v>
      </c>
      <c r="C13" s="168"/>
      <c r="D13" s="168"/>
      <c r="E13" s="168"/>
      <c r="F13" s="279" t="s">
        <v>292</v>
      </c>
      <c r="G13" s="168">
        <v>67854</v>
      </c>
      <c r="H13" s="168">
        <v>112</v>
      </c>
      <c r="I13" s="115">
        <v>67966</v>
      </c>
    </row>
    <row r="14" spans="1:9" ht="12.75" customHeight="1">
      <c r="A14" s="571" t="s">
        <v>11</v>
      </c>
      <c r="B14" s="740"/>
      <c r="C14" s="168"/>
      <c r="D14" s="168"/>
      <c r="E14" s="278"/>
      <c r="F14" s="279" t="s">
        <v>37</v>
      </c>
      <c r="G14" s="168"/>
      <c r="H14" s="168"/>
      <c r="I14" s="115"/>
    </row>
    <row r="15" spans="1:9" ht="12.75" customHeight="1">
      <c r="A15" s="571" t="s">
        <v>12</v>
      </c>
      <c r="B15" s="279"/>
      <c r="C15" s="168"/>
      <c r="D15" s="168"/>
      <c r="E15" s="168"/>
      <c r="F15" s="279" t="s">
        <v>277</v>
      </c>
      <c r="G15" s="168"/>
      <c r="H15" s="168"/>
      <c r="I15" s="115"/>
    </row>
    <row r="16" spans="1:9" ht="12.75" customHeight="1">
      <c r="A16" s="571" t="s">
        <v>13</v>
      </c>
      <c r="B16" s="279"/>
      <c r="C16" s="168"/>
      <c r="D16" s="168"/>
      <c r="E16" s="168"/>
      <c r="F16" s="279" t="s">
        <v>634</v>
      </c>
      <c r="G16" s="168">
        <v>2800</v>
      </c>
      <c r="H16" s="168"/>
      <c r="I16" s="115">
        <v>2800</v>
      </c>
    </row>
    <row r="17" spans="1:9" ht="12.75" customHeight="1" thickBot="1">
      <c r="A17" s="571" t="s">
        <v>14</v>
      </c>
      <c r="B17" s="306"/>
      <c r="C17" s="169"/>
      <c r="D17" s="169"/>
      <c r="E17" s="169"/>
      <c r="F17" s="279" t="s">
        <v>38</v>
      </c>
      <c r="G17" s="169"/>
      <c r="H17" s="169"/>
      <c r="I17" s="125"/>
    </row>
    <row r="18" spans="1:9" ht="15.75" customHeight="1" thickBot="1">
      <c r="A18" s="573" t="s">
        <v>15</v>
      </c>
      <c r="B18" s="574" t="s">
        <v>406</v>
      </c>
      <c r="C18" s="598">
        <f>SUM(C6:C17)</f>
        <v>175651</v>
      </c>
      <c r="D18" s="598">
        <f>SUM(D6:D17)</f>
        <v>343</v>
      </c>
      <c r="E18" s="598">
        <f>SUM(E6:E17)</f>
        <v>175994</v>
      </c>
      <c r="F18" s="587" t="s">
        <v>407</v>
      </c>
      <c r="G18" s="598">
        <f>SUM(G6:G17)</f>
        <v>193799</v>
      </c>
      <c r="H18" s="598">
        <f>SUM(H6:H17)</f>
        <v>2038</v>
      </c>
      <c r="I18" s="600">
        <f>SUM(I6:I17)</f>
        <v>195837</v>
      </c>
    </row>
    <row r="19" spans="1:9" ht="12.75" customHeight="1">
      <c r="A19" s="613" t="s">
        <v>16</v>
      </c>
      <c r="B19" s="614" t="s">
        <v>488</v>
      </c>
      <c r="C19" s="690"/>
      <c r="D19" s="690">
        <v>1695</v>
      </c>
      <c r="E19" s="690">
        <v>1695</v>
      </c>
      <c r="F19" s="560" t="s">
        <v>467</v>
      </c>
      <c r="G19" s="693">
        <v>5434</v>
      </c>
      <c r="H19" s="693"/>
      <c r="I19" s="694">
        <v>5434</v>
      </c>
    </row>
    <row r="20" spans="1:9" ht="12.75" customHeight="1">
      <c r="A20" s="615" t="s">
        <v>17</v>
      </c>
      <c r="B20" s="616" t="s">
        <v>489</v>
      </c>
      <c r="C20" s="691"/>
      <c r="D20" s="691"/>
      <c r="E20" s="691"/>
      <c r="F20" s="560" t="s">
        <v>468</v>
      </c>
      <c r="G20" s="692"/>
      <c r="H20" s="692"/>
      <c r="I20" s="695"/>
    </row>
    <row r="21" spans="1:9" ht="12.75" customHeight="1">
      <c r="A21" s="618" t="s">
        <v>18</v>
      </c>
      <c r="B21" s="560" t="s">
        <v>448</v>
      </c>
      <c r="C21" s="692">
        <v>18936</v>
      </c>
      <c r="D21" s="692"/>
      <c r="E21" s="692">
        <v>18936</v>
      </c>
      <c r="F21" s="560" t="s">
        <v>469</v>
      </c>
      <c r="G21" s="692"/>
      <c r="H21" s="692"/>
      <c r="I21" s="695"/>
    </row>
    <row r="22" spans="1:9" ht="12.75" customHeight="1">
      <c r="A22" s="618" t="s">
        <v>19</v>
      </c>
      <c r="B22" s="560" t="s">
        <v>449</v>
      </c>
      <c r="C22" s="692"/>
      <c r="D22" s="692"/>
      <c r="E22" s="692"/>
      <c r="F22" s="560" t="s">
        <v>497</v>
      </c>
      <c r="G22" s="692"/>
      <c r="H22" s="692"/>
      <c r="I22" s="695"/>
    </row>
    <row r="23" spans="1:9" ht="12.75" customHeight="1">
      <c r="A23" s="618" t="s">
        <v>20</v>
      </c>
      <c r="B23" s="560" t="s">
        <v>450</v>
      </c>
      <c r="C23" s="692"/>
      <c r="D23" s="692"/>
      <c r="E23" s="692"/>
      <c r="F23" s="619" t="s">
        <v>498</v>
      </c>
      <c r="G23" s="692"/>
      <c r="H23" s="692"/>
      <c r="I23" s="695"/>
    </row>
    <row r="24" spans="1:9" ht="12.75" customHeight="1">
      <c r="A24" s="618" t="s">
        <v>21</v>
      </c>
      <c r="B24" s="560" t="s">
        <v>490</v>
      </c>
      <c r="C24" s="692"/>
      <c r="D24" s="692"/>
      <c r="E24" s="692"/>
      <c r="F24" s="560" t="s">
        <v>499</v>
      </c>
      <c r="G24" s="692"/>
      <c r="H24" s="692"/>
      <c r="I24" s="695"/>
    </row>
    <row r="25" spans="1:9" ht="12.75" customHeight="1">
      <c r="A25" s="617" t="s">
        <v>22</v>
      </c>
      <c r="B25" s="619" t="s">
        <v>491</v>
      </c>
      <c r="C25" s="693"/>
      <c r="D25" s="693"/>
      <c r="E25" s="693"/>
      <c r="F25" s="557" t="s">
        <v>500</v>
      </c>
      <c r="G25" s="693"/>
      <c r="H25" s="693"/>
      <c r="I25" s="694"/>
    </row>
    <row r="26" spans="1:9" ht="12.75" customHeight="1">
      <c r="A26" s="618" t="s">
        <v>23</v>
      </c>
      <c r="B26" s="560" t="s">
        <v>492</v>
      </c>
      <c r="C26" s="692"/>
      <c r="D26" s="692"/>
      <c r="E26" s="692"/>
      <c r="F26" s="279" t="s">
        <v>501</v>
      </c>
      <c r="G26" s="692"/>
      <c r="H26" s="692"/>
      <c r="I26" s="695"/>
    </row>
    <row r="27" spans="1:9" ht="12.75" customHeight="1">
      <c r="A27" s="570" t="s">
        <v>24</v>
      </c>
      <c r="B27" s="557" t="s">
        <v>493</v>
      </c>
      <c r="C27" s="696"/>
      <c r="D27" s="696"/>
      <c r="E27" s="696"/>
      <c r="F27" s="557" t="s">
        <v>472</v>
      </c>
      <c r="G27" s="696"/>
      <c r="H27" s="696"/>
      <c r="I27" s="697"/>
    </row>
    <row r="28" spans="1:9" ht="12.75" customHeight="1">
      <c r="A28" s="572" t="s">
        <v>25</v>
      </c>
      <c r="B28" s="306" t="s">
        <v>494</v>
      </c>
      <c r="C28" s="698"/>
      <c r="D28" s="698"/>
      <c r="E28" s="698"/>
      <c r="F28" s="306"/>
      <c r="G28" s="698"/>
      <c r="H28" s="698"/>
      <c r="I28" s="699"/>
    </row>
    <row r="29" spans="1:9" ht="12.75" customHeight="1" thickBot="1">
      <c r="A29" s="579" t="s">
        <v>26</v>
      </c>
      <c r="B29" s="280" t="s">
        <v>411</v>
      </c>
      <c r="C29" s="700"/>
      <c r="D29" s="700"/>
      <c r="E29" s="703"/>
      <c r="F29" s="280"/>
      <c r="G29" s="700"/>
      <c r="H29" s="700"/>
      <c r="I29" s="701"/>
    </row>
    <row r="30" spans="1:9" ht="15.75" customHeight="1" thickBot="1">
      <c r="A30" s="573" t="s">
        <v>27</v>
      </c>
      <c r="B30" s="574" t="s">
        <v>495</v>
      </c>
      <c r="C30" s="598">
        <f>SUM(C21:C29)</f>
        <v>18936</v>
      </c>
      <c r="D30" s="598">
        <f>SUM(D21:D29)</f>
        <v>0</v>
      </c>
      <c r="E30" s="598">
        <f>SUM(E21:E29)</f>
        <v>18936</v>
      </c>
      <c r="F30" s="574" t="s">
        <v>620</v>
      </c>
      <c r="G30" s="598">
        <f>SUM(G19:G29)</f>
        <v>5434</v>
      </c>
      <c r="H30" s="598">
        <f>SUM(H19:H29)</f>
        <v>0</v>
      </c>
      <c r="I30" s="600">
        <f>SUM(I19:I29)</f>
        <v>5434</v>
      </c>
    </row>
    <row r="31" spans="1:9" ht="18" customHeight="1" thickBot="1">
      <c r="A31" s="573" t="s">
        <v>28</v>
      </c>
      <c r="B31" s="229" t="s">
        <v>496</v>
      </c>
      <c r="C31" s="598">
        <f>+C18+C19+C20+C30</f>
        <v>194587</v>
      </c>
      <c r="D31" s="598">
        <f>+D18+D19+D20+D30</f>
        <v>2038</v>
      </c>
      <c r="E31" s="598">
        <f>+E18+E19+E20+E30</f>
        <v>196625</v>
      </c>
      <c r="F31" s="229" t="s">
        <v>502</v>
      </c>
      <c r="G31" s="598">
        <f>+G18+G30</f>
        <v>199233</v>
      </c>
      <c r="H31" s="598">
        <f>+H18+H30</f>
        <v>2038</v>
      </c>
      <c r="I31" s="600">
        <f>+I18+I30</f>
        <v>201271</v>
      </c>
    </row>
    <row r="32" spans="1:10" ht="18" customHeight="1" thickBot="1">
      <c r="A32" s="573" t="s">
        <v>29</v>
      </c>
      <c r="B32" s="230" t="s">
        <v>621</v>
      </c>
      <c r="C32" s="599">
        <f>IF(((G18-C18)&gt;0),G18-C18,"----")</f>
        <v>18148</v>
      </c>
      <c r="D32" s="599">
        <f>IF(((H18-D18)&gt;0),H18-D18,"----")</f>
        <v>1695</v>
      </c>
      <c r="E32" s="599">
        <f>IF(((I18-E18)&gt;0),I18-E18,"----")</f>
        <v>19843</v>
      </c>
      <c r="F32" s="556" t="s">
        <v>622</v>
      </c>
      <c r="G32" s="599" t="str">
        <f>IF(((C18-G18)&gt;0),C18-G18,"----")</f>
        <v>----</v>
      </c>
      <c r="H32" s="599" t="str">
        <f>IF(((D18-H18)&gt;0),D18-H18,"----")</f>
        <v>----</v>
      </c>
      <c r="I32" s="621" t="str">
        <f>IF(((E18-I18)&gt;0),E18-I18,"----")</f>
        <v>----</v>
      </c>
      <c r="J32" s="620"/>
    </row>
    <row r="35" ht="15.75">
      <c r="B35" s="580"/>
    </row>
  </sheetData>
  <sheetProtection/>
  <mergeCells count="1">
    <mergeCell ref="A3:A4"/>
  </mergeCells>
  <printOptions horizontalCentered="1"/>
  <pageMargins left="0.7874015748031497" right="0.7874015748031497" top="0.89" bottom="0.77" header="0.68" footer="0.57"/>
  <pageSetup horizontalDpi="600" verticalDpi="600" orientation="landscape" paperSize="9" scale="95" r:id="rId1"/>
  <headerFooter alignWithMargins="0">
    <oddHeader>&amp;R&amp;"Times New Roman CE,Félkövér dőlt"&amp;11 2/a. számú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5.125" style="456" customWidth="1"/>
    <col min="2" max="2" width="27.125" style="481" customWidth="1"/>
    <col min="3" max="4" width="9.00390625" style="481" customWidth="1"/>
    <col min="5" max="5" width="9.50390625" style="481" customWidth="1"/>
    <col min="6" max="6" width="8.875" style="481" customWidth="1"/>
    <col min="7" max="7" width="8.625" style="481" customWidth="1"/>
    <col min="8" max="8" width="8.875" style="481" customWidth="1"/>
    <col min="9" max="9" width="8.125" style="481" customWidth="1"/>
    <col min="10" max="14" width="9.50390625" style="481" customWidth="1"/>
    <col min="15" max="15" width="12.625" style="456" customWidth="1"/>
    <col min="16" max="16384" width="9.375" style="481" customWidth="1"/>
  </cols>
  <sheetData>
    <row r="1" spans="1:15" s="456" customFormat="1" ht="25.5" customHeight="1" thickBot="1">
      <c r="A1" s="453" t="s">
        <v>1</v>
      </c>
      <c r="B1" s="454" t="s">
        <v>90</v>
      </c>
      <c r="C1" s="454" t="s">
        <v>133</v>
      </c>
      <c r="D1" s="454" t="s">
        <v>134</v>
      </c>
      <c r="E1" s="454" t="s">
        <v>135</v>
      </c>
      <c r="F1" s="454" t="s">
        <v>136</v>
      </c>
      <c r="G1" s="454" t="s">
        <v>137</v>
      </c>
      <c r="H1" s="454" t="s">
        <v>138</v>
      </c>
      <c r="I1" s="454" t="s">
        <v>139</v>
      </c>
      <c r="J1" s="454" t="s">
        <v>140</v>
      </c>
      <c r="K1" s="454" t="s">
        <v>141</v>
      </c>
      <c r="L1" s="454" t="s">
        <v>142</v>
      </c>
      <c r="M1" s="454" t="s">
        <v>143</v>
      </c>
      <c r="N1" s="454" t="s">
        <v>144</v>
      </c>
      <c r="O1" s="455" t="s">
        <v>43</v>
      </c>
    </row>
    <row r="2" spans="1:15" s="458" customFormat="1" ht="15" customHeight="1" thickBot="1">
      <c r="A2" s="457" t="s">
        <v>3</v>
      </c>
      <c r="B2" s="1118" t="s">
        <v>54</v>
      </c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O2" s="1120"/>
    </row>
    <row r="3" spans="1:15" s="458" customFormat="1" ht="15" customHeight="1">
      <c r="A3" s="459" t="s">
        <v>4</v>
      </c>
      <c r="B3" s="460" t="s">
        <v>242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2">
        <f aca="true" t="shared" si="0" ref="O3:O13">SUM(C3:N3)</f>
        <v>0</v>
      </c>
    </row>
    <row r="4" spans="1:15" s="467" customFormat="1" ht="13.5" customHeight="1">
      <c r="A4" s="463" t="s">
        <v>5</v>
      </c>
      <c r="B4" s="464" t="s">
        <v>180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6">
        <f t="shared" si="0"/>
        <v>0</v>
      </c>
    </row>
    <row r="5" spans="1:15" s="467" customFormat="1" ht="13.5" customHeight="1">
      <c r="A5" s="463" t="s">
        <v>6</v>
      </c>
      <c r="B5" s="468" t="s">
        <v>181</v>
      </c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70">
        <f t="shared" si="0"/>
        <v>0</v>
      </c>
    </row>
    <row r="6" spans="1:15" s="467" customFormat="1" ht="13.5" customHeight="1">
      <c r="A6" s="463" t="s">
        <v>7</v>
      </c>
      <c r="B6" s="464" t="s">
        <v>182</v>
      </c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6">
        <f t="shared" si="0"/>
        <v>0</v>
      </c>
    </row>
    <row r="7" spans="1:15" s="467" customFormat="1" ht="13.5" customHeight="1">
      <c r="A7" s="463" t="s">
        <v>8</v>
      </c>
      <c r="B7" s="464" t="s">
        <v>273</v>
      </c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6">
        <f t="shared" si="0"/>
        <v>0</v>
      </c>
    </row>
    <row r="8" spans="1:15" s="467" customFormat="1" ht="13.5" customHeight="1">
      <c r="A8" s="463" t="s">
        <v>9</v>
      </c>
      <c r="B8" s="464" t="s">
        <v>79</v>
      </c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6">
        <f t="shared" si="0"/>
        <v>0</v>
      </c>
    </row>
    <row r="9" spans="1:15" s="467" customFormat="1" ht="13.5" customHeight="1">
      <c r="A9" s="463" t="s">
        <v>10</v>
      </c>
      <c r="B9" s="464" t="s">
        <v>162</v>
      </c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6">
        <f t="shared" si="0"/>
        <v>0</v>
      </c>
    </row>
    <row r="10" spans="1:15" s="467" customFormat="1" ht="13.5" customHeight="1">
      <c r="A10" s="463" t="s">
        <v>11</v>
      </c>
      <c r="B10" s="464" t="s">
        <v>183</v>
      </c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6">
        <f t="shared" si="0"/>
        <v>0</v>
      </c>
    </row>
    <row r="11" spans="1:15" s="467" customFormat="1" ht="13.5" customHeight="1">
      <c r="A11" s="463" t="s">
        <v>12</v>
      </c>
      <c r="B11" s="464" t="s">
        <v>286</v>
      </c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6">
        <f t="shared" si="0"/>
        <v>0</v>
      </c>
    </row>
    <row r="12" spans="1:15" s="467" customFormat="1" ht="13.5" customHeight="1" thickBot="1">
      <c r="A12" s="459" t="s">
        <v>13</v>
      </c>
      <c r="B12" s="471" t="s">
        <v>186</v>
      </c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3">
        <f t="shared" si="0"/>
        <v>0</v>
      </c>
    </row>
    <row r="13" spans="1:15" s="458" customFormat="1" ht="15.75" customHeight="1" thickBot="1">
      <c r="A13" s="457" t="s">
        <v>14</v>
      </c>
      <c r="B13" s="212" t="s">
        <v>240</v>
      </c>
      <c r="C13" s="474">
        <f aca="true" t="shared" si="1" ref="C13:N13">SUM(C3:C12)</f>
        <v>0</v>
      </c>
      <c r="D13" s="474">
        <f t="shared" si="1"/>
        <v>0</v>
      </c>
      <c r="E13" s="474">
        <f t="shared" si="1"/>
        <v>0</v>
      </c>
      <c r="F13" s="474">
        <f t="shared" si="1"/>
        <v>0</v>
      </c>
      <c r="G13" s="474">
        <f t="shared" si="1"/>
        <v>0</v>
      </c>
      <c r="H13" s="474">
        <f t="shared" si="1"/>
        <v>0</v>
      </c>
      <c r="I13" s="474">
        <f t="shared" si="1"/>
        <v>0</v>
      </c>
      <c r="J13" s="474">
        <f t="shared" si="1"/>
        <v>0</v>
      </c>
      <c r="K13" s="474">
        <f t="shared" si="1"/>
        <v>0</v>
      </c>
      <c r="L13" s="474">
        <f t="shared" si="1"/>
        <v>0</v>
      </c>
      <c r="M13" s="474">
        <f t="shared" si="1"/>
        <v>0</v>
      </c>
      <c r="N13" s="474">
        <f t="shared" si="1"/>
        <v>0</v>
      </c>
      <c r="O13" s="475">
        <f t="shared" si="0"/>
        <v>0</v>
      </c>
    </row>
    <row r="14" spans="1:15" s="458" customFormat="1" ht="15" customHeight="1" thickBot="1">
      <c r="A14" s="457" t="s">
        <v>15</v>
      </c>
      <c r="B14" s="1118" t="s">
        <v>69</v>
      </c>
      <c r="C14" s="1119"/>
      <c r="D14" s="1119"/>
      <c r="E14" s="1119"/>
      <c r="F14" s="1119"/>
      <c r="G14" s="1119"/>
      <c r="H14" s="1119"/>
      <c r="I14" s="1119"/>
      <c r="J14" s="1119"/>
      <c r="K14" s="1119"/>
      <c r="L14" s="1119"/>
      <c r="M14" s="1119"/>
      <c r="N14" s="1119"/>
      <c r="O14" s="1120"/>
    </row>
    <row r="15" spans="1:15" s="467" customFormat="1" ht="13.5" customHeight="1">
      <c r="A15" s="476" t="s">
        <v>16</v>
      </c>
      <c r="B15" s="468" t="s">
        <v>92</v>
      </c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70">
        <f aca="true" t="shared" si="2" ref="O15:O26">SUM(C15:N15)</f>
        <v>0</v>
      </c>
    </row>
    <row r="16" spans="1:15" s="467" customFormat="1" ht="13.5" customHeight="1">
      <c r="A16" s="463" t="s">
        <v>17</v>
      </c>
      <c r="B16" s="464" t="s">
        <v>145</v>
      </c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6">
        <f t="shared" si="2"/>
        <v>0</v>
      </c>
    </row>
    <row r="17" spans="1:15" s="467" customFormat="1" ht="13.5" customHeight="1">
      <c r="A17" s="463" t="s">
        <v>18</v>
      </c>
      <c r="B17" s="464" t="s">
        <v>71</v>
      </c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6">
        <f t="shared" si="2"/>
        <v>0</v>
      </c>
    </row>
    <row r="18" spans="1:15" s="467" customFormat="1" ht="13.5" customHeight="1">
      <c r="A18" s="463" t="s">
        <v>19</v>
      </c>
      <c r="B18" s="464" t="s">
        <v>200</v>
      </c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6">
        <f t="shared" si="2"/>
        <v>0</v>
      </c>
    </row>
    <row r="19" spans="1:15" s="467" customFormat="1" ht="13.5" customHeight="1">
      <c r="A19" s="463" t="s">
        <v>20</v>
      </c>
      <c r="B19" s="464" t="s">
        <v>184</v>
      </c>
      <c r="C19" s="465"/>
      <c r="D19" s="465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6">
        <f t="shared" si="2"/>
        <v>0</v>
      </c>
    </row>
    <row r="20" spans="1:15" s="467" customFormat="1" ht="13.5" customHeight="1">
      <c r="A20" s="463" t="s">
        <v>21</v>
      </c>
      <c r="B20" s="464" t="s">
        <v>293</v>
      </c>
      <c r="C20" s="465"/>
      <c r="D20" s="465"/>
      <c r="E20" s="465"/>
      <c r="F20" s="465"/>
      <c r="G20" s="465"/>
      <c r="H20" s="465"/>
      <c r="I20" s="465"/>
      <c r="J20" s="465"/>
      <c r="K20" s="465"/>
      <c r="L20" s="465"/>
      <c r="M20" s="465"/>
      <c r="N20" s="465"/>
      <c r="O20" s="466">
        <f t="shared" si="2"/>
        <v>0</v>
      </c>
    </row>
    <row r="21" spans="1:15" s="467" customFormat="1" ht="13.5" customHeight="1">
      <c r="A21" s="463" t="s">
        <v>22</v>
      </c>
      <c r="B21" s="464" t="s">
        <v>37</v>
      </c>
      <c r="C21" s="465"/>
      <c r="D21" s="465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6">
        <f t="shared" si="2"/>
        <v>0</v>
      </c>
    </row>
    <row r="22" spans="1:15" s="467" customFormat="1" ht="13.5" customHeight="1">
      <c r="A22" s="463" t="s">
        <v>23</v>
      </c>
      <c r="B22" s="464" t="s">
        <v>38</v>
      </c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6">
        <f t="shared" si="2"/>
        <v>0</v>
      </c>
    </row>
    <row r="23" spans="1:15" s="467" customFormat="1" ht="13.5" customHeight="1">
      <c r="A23" s="463" t="s">
        <v>24</v>
      </c>
      <c r="B23" s="464" t="s">
        <v>185</v>
      </c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466">
        <f t="shared" si="2"/>
        <v>0</v>
      </c>
    </row>
    <row r="24" spans="1:15" s="467" customFormat="1" ht="13.5" customHeight="1">
      <c r="A24" s="463" t="s">
        <v>25</v>
      </c>
      <c r="B24" s="464" t="s">
        <v>165</v>
      </c>
      <c r="C24" s="465"/>
      <c r="D24" s="465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6">
        <f t="shared" si="2"/>
        <v>0</v>
      </c>
    </row>
    <row r="25" spans="1:15" s="467" customFormat="1" ht="13.5" customHeight="1" thickBot="1">
      <c r="A25" s="463" t="s">
        <v>26</v>
      </c>
      <c r="B25" s="464" t="s">
        <v>76</v>
      </c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6">
        <f t="shared" si="2"/>
        <v>0</v>
      </c>
    </row>
    <row r="26" spans="1:15" s="458" customFormat="1" ht="15.75" customHeight="1" thickBot="1">
      <c r="A26" s="477" t="s">
        <v>27</v>
      </c>
      <c r="B26" s="212" t="s">
        <v>241</v>
      </c>
      <c r="C26" s="474">
        <f aca="true" t="shared" si="3" ref="C26:N26">SUM(C15:C25)</f>
        <v>0</v>
      </c>
      <c r="D26" s="474">
        <f t="shared" si="3"/>
        <v>0</v>
      </c>
      <c r="E26" s="474">
        <f t="shared" si="3"/>
        <v>0</v>
      </c>
      <c r="F26" s="474">
        <f t="shared" si="3"/>
        <v>0</v>
      </c>
      <c r="G26" s="474">
        <f t="shared" si="3"/>
        <v>0</v>
      </c>
      <c r="H26" s="474">
        <f t="shared" si="3"/>
        <v>0</v>
      </c>
      <c r="I26" s="474">
        <f t="shared" si="3"/>
        <v>0</v>
      </c>
      <c r="J26" s="474">
        <f t="shared" si="3"/>
        <v>0</v>
      </c>
      <c r="K26" s="474">
        <f t="shared" si="3"/>
        <v>0</v>
      </c>
      <c r="L26" s="474">
        <f t="shared" si="3"/>
        <v>0</v>
      </c>
      <c r="M26" s="474">
        <f t="shared" si="3"/>
        <v>0</v>
      </c>
      <c r="N26" s="474">
        <f t="shared" si="3"/>
        <v>0</v>
      </c>
      <c r="O26" s="475">
        <f t="shared" si="2"/>
        <v>0</v>
      </c>
    </row>
    <row r="27" spans="1:15" ht="16.5" thickBot="1">
      <c r="A27" s="478" t="s">
        <v>28</v>
      </c>
      <c r="B27" s="213" t="s">
        <v>243</v>
      </c>
      <c r="C27" s="479">
        <f aca="true" t="shared" si="4" ref="C27:O27">C13-C26</f>
        <v>0</v>
      </c>
      <c r="D27" s="479">
        <f t="shared" si="4"/>
        <v>0</v>
      </c>
      <c r="E27" s="479">
        <f t="shared" si="4"/>
        <v>0</v>
      </c>
      <c r="F27" s="479">
        <f t="shared" si="4"/>
        <v>0</v>
      </c>
      <c r="G27" s="479">
        <f t="shared" si="4"/>
        <v>0</v>
      </c>
      <c r="H27" s="479">
        <f t="shared" si="4"/>
        <v>0</v>
      </c>
      <c r="I27" s="479">
        <f t="shared" si="4"/>
        <v>0</v>
      </c>
      <c r="J27" s="479">
        <f t="shared" si="4"/>
        <v>0</v>
      </c>
      <c r="K27" s="479">
        <f t="shared" si="4"/>
        <v>0</v>
      </c>
      <c r="L27" s="479">
        <f t="shared" si="4"/>
        <v>0</v>
      </c>
      <c r="M27" s="479">
        <f t="shared" si="4"/>
        <v>0</v>
      </c>
      <c r="N27" s="479">
        <f t="shared" si="4"/>
        <v>0</v>
      </c>
      <c r="O27" s="480">
        <f t="shared" si="4"/>
        <v>0</v>
      </c>
    </row>
    <row r="28" ht="15.75">
      <c r="A28" s="482"/>
    </row>
    <row r="29" ht="15.75">
      <c r="B29" s="484" t="s">
        <v>245</v>
      </c>
    </row>
  </sheetData>
  <sheetProtection sheet="1" objects="1" scenarios="1"/>
  <mergeCells count="2">
    <mergeCell ref="B2:O2"/>
    <mergeCell ref="B14:O14"/>
  </mergeCells>
  <printOptions horizontalCentered="1"/>
  <pageMargins left="0.7874015748031497" right="0.7874015748031497" top="1.3779527559055118" bottom="0.984251968503937" header="0.7874015748031497" footer="0.5118110236220472"/>
  <pageSetup horizontalDpi="600" verticalDpi="600" orientation="landscape" paperSize="9" scale="90" r:id="rId1"/>
  <headerFooter alignWithMargins="0">
    <oddHeader>&amp;C&amp;"Times New Roman CE,Félkövér"&amp;12Előirányzat-felhasználási ütemterv
 (teljesített adatok alapján)  
2010. évi&amp;R&amp;"Times New Roman CE,Félkövér dőlt"&amp;11 15/b. sz. melléklet&amp;"Times New Roman CE,Normál"&amp;10
&amp;"Times New Roman CE,Félkövér dőlt"Ezer forintban !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5.875" style="456" customWidth="1"/>
    <col min="2" max="2" width="27.875" style="481" customWidth="1"/>
    <col min="3" max="4" width="9.00390625" style="481" customWidth="1"/>
    <col min="5" max="5" width="9.50390625" style="481" customWidth="1"/>
    <col min="6" max="6" width="8.875" style="481" customWidth="1"/>
    <col min="7" max="7" width="8.625" style="481" customWidth="1"/>
    <col min="8" max="8" width="8.875" style="481" customWidth="1"/>
    <col min="9" max="9" width="8.125" style="481" customWidth="1"/>
    <col min="10" max="14" width="9.50390625" style="481" customWidth="1"/>
    <col min="15" max="15" width="12.625" style="456" customWidth="1"/>
    <col min="16" max="16384" width="9.375" style="481" customWidth="1"/>
  </cols>
  <sheetData>
    <row r="1" spans="1:15" s="456" customFormat="1" ht="25.5" customHeight="1" thickBot="1">
      <c r="A1" s="453" t="s">
        <v>1</v>
      </c>
      <c r="B1" s="454" t="s">
        <v>90</v>
      </c>
      <c r="C1" s="454" t="s">
        <v>133</v>
      </c>
      <c r="D1" s="454" t="s">
        <v>134</v>
      </c>
      <c r="E1" s="454" t="s">
        <v>135</v>
      </c>
      <c r="F1" s="454" t="s">
        <v>136</v>
      </c>
      <c r="G1" s="454" t="s">
        <v>137</v>
      </c>
      <c r="H1" s="454" t="s">
        <v>138</v>
      </c>
      <c r="I1" s="454" t="s">
        <v>139</v>
      </c>
      <c r="J1" s="454" t="s">
        <v>140</v>
      </c>
      <c r="K1" s="454" t="s">
        <v>141</v>
      </c>
      <c r="L1" s="454" t="s">
        <v>142</v>
      </c>
      <c r="M1" s="454" t="s">
        <v>143</v>
      </c>
      <c r="N1" s="454" t="s">
        <v>144</v>
      </c>
      <c r="O1" s="455" t="s">
        <v>43</v>
      </c>
    </row>
    <row r="2" spans="1:15" s="458" customFormat="1" ht="15" customHeight="1" thickBot="1">
      <c r="A2" s="457" t="s">
        <v>3</v>
      </c>
      <c r="B2" s="214" t="s">
        <v>54</v>
      </c>
      <c r="C2" s="1121" t="s">
        <v>244</v>
      </c>
      <c r="D2" s="1122"/>
      <c r="E2" s="1122"/>
      <c r="F2" s="1122"/>
      <c r="G2" s="1122"/>
      <c r="H2" s="1122"/>
      <c r="I2" s="1122"/>
      <c r="J2" s="1122"/>
      <c r="K2" s="1122"/>
      <c r="L2" s="1122"/>
      <c r="M2" s="1122"/>
      <c r="N2" s="1122"/>
      <c r="O2" s="1123"/>
    </row>
    <row r="3" spans="1:15" s="458" customFormat="1" ht="15" customHeight="1">
      <c r="A3" s="459" t="s">
        <v>4</v>
      </c>
      <c r="B3" s="460" t="s">
        <v>242</v>
      </c>
      <c r="C3" s="485">
        <f>'15.b. sz.mell '!C3-'15. sz.mell'!C3</f>
        <v>-262</v>
      </c>
      <c r="D3" s="485">
        <f>'15.b. sz.mell '!D3-'15. sz.mell'!D3</f>
        <v>0</v>
      </c>
      <c r="E3" s="485">
        <f>'15.b. sz.mell '!E3-'15. sz.mell'!E3</f>
        <v>0</v>
      </c>
      <c r="F3" s="485">
        <f>'15.b. sz.mell '!F3-'15. sz.mell'!F3</f>
        <v>0</v>
      </c>
      <c r="G3" s="485">
        <f>'15.b. sz.mell '!G3-'15. sz.mell'!G3</f>
        <v>0</v>
      </c>
      <c r="H3" s="485">
        <f>'15.b. sz.mell '!H3-'15. sz.mell'!H3</f>
        <v>0</v>
      </c>
      <c r="I3" s="485">
        <f>'15.b. sz.mell '!I3-'15. sz.mell'!I3</f>
        <v>0</v>
      </c>
      <c r="J3" s="485">
        <f>'15.b. sz.mell '!J3-'15. sz.mell'!J3</f>
        <v>0</v>
      </c>
      <c r="K3" s="485">
        <f>'15.b. sz.mell '!K3-'15. sz.mell'!K3</f>
        <v>0</v>
      </c>
      <c r="L3" s="485">
        <f>'15.b. sz.mell '!L3-'15. sz.mell'!L3</f>
        <v>0</v>
      </c>
      <c r="M3" s="485">
        <f>'15.b. sz.mell '!M3-'15. sz.mell'!M3</f>
        <v>0</v>
      </c>
      <c r="N3" s="485">
        <f>'15.b. sz.mell '!N3-'15. sz.mell'!N3</f>
        <v>0</v>
      </c>
      <c r="O3" s="462">
        <f aca="true" t="shared" si="0" ref="O3:O13">SUM(C3:N3)</f>
        <v>-262</v>
      </c>
    </row>
    <row r="4" spans="1:15" s="467" customFormat="1" ht="13.5" customHeight="1">
      <c r="A4" s="463" t="s">
        <v>5</v>
      </c>
      <c r="B4" s="486" t="s">
        <v>180</v>
      </c>
      <c r="C4" s="487">
        <f>'15.b. sz.mell '!C4-'15. sz.mell'!C4</f>
        <v>-4418</v>
      </c>
      <c r="D4" s="487">
        <f>'15.b. sz.mell '!D4-'15. sz.mell'!D4</f>
        <v>-4418</v>
      </c>
      <c r="E4" s="487">
        <f>'15.b. sz.mell '!E4-'15. sz.mell'!E4</f>
        <v>-4418</v>
      </c>
      <c r="F4" s="487">
        <f>'15.b. sz.mell '!F4-'15. sz.mell'!F4</f>
        <v>-4418</v>
      </c>
      <c r="G4" s="487">
        <f>'15.b. sz.mell '!G4-'15. sz.mell'!G4</f>
        <v>-4418</v>
      </c>
      <c r="H4" s="487">
        <f>'15.b. sz.mell '!H4-'15. sz.mell'!H4</f>
        <v>-4418</v>
      </c>
      <c r="I4" s="487">
        <f>'15.b. sz.mell '!I4-'15. sz.mell'!I4</f>
        <v>-4418</v>
      </c>
      <c r="J4" s="487">
        <f>'15.b. sz.mell '!J4-'15. sz.mell'!J4</f>
        <v>-4418</v>
      </c>
      <c r="K4" s="487">
        <f>'15.b. sz.mell '!K4-'15. sz.mell'!K4</f>
        <v>-4418</v>
      </c>
      <c r="L4" s="487">
        <f>'15.b. sz.mell '!L4-'15. sz.mell'!L4</f>
        <v>-4418</v>
      </c>
      <c r="M4" s="487">
        <f>'15.b. sz.mell '!M4-'15. sz.mell'!M4</f>
        <v>-4418</v>
      </c>
      <c r="N4" s="487">
        <f>'15.b. sz.mell '!N4-'15. sz.mell'!N4</f>
        <v>-4413</v>
      </c>
      <c r="O4" s="466">
        <f t="shared" si="0"/>
        <v>-53011</v>
      </c>
    </row>
    <row r="5" spans="1:15" s="467" customFormat="1" ht="13.5" customHeight="1">
      <c r="A5" s="463" t="s">
        <v>6</v>
      </c>
      <c r="B5" s="488" t="s">
        <v>181</v>
      </c>
      <c r="C5" s="487">
        <f>'15.b. sz.mell '!C5-'15. sz.mell'!C5</f>
        <v>-9507</v>
      </c>
      <c r="D5" s="489">
        <f>'15.b. sz.mell '!D5-'15. sz.mell'!D5</f>
        <v>-9507</v>
      </c>
      <c r="E5" s="489">
        <f>'15.b. sz.mell '!E5-'15. sz.mell'!E5</f>
        <v>-9507</v>
      </c>
      <c r="F5" s="489">
        <f>'15.b. sz.mell '!F5-'15. sz.mell'!F5</f>
        <v>-9507</v>
      </c>
      <c r="G5" s="489">
        <f>'15.b. sz.mell '!G5-'15. sz.mell'!G5</f>
        <v>-9507</v>
      </c>
      <c r="H5" s="489">
        <f>'15.b. sz.mell '!H5-'15. sz.mell'!H5</f>
        <v>-9738</v>
      </c>
      <c r="I5" s="489">
        <f>'15.b. sz.mell '!I5-'15. sz.mell'!I5</f>
        <v>-9507</v>
      </c>
      <c r="J5" s="489">
        <f>'15.b. sz.mell '!J5-'15. sz.mell'!J5</f>
        <v>-9507</v>
      </c>
      <c r="K5" s="489">
        <f>'15.b. sz.mell '!K5-'15. sz.mell'!K5</f>
        <v>-9507</v>
      </c>
      <c r="L5" s="489">
        <f>'15.b. sz.mell '!L5-'15. sz.mell'!L5</f>
        <v>-9507</v>
      </c>
      <c r="M5" s="489">
        <f>'15.b. sz.mell '!M5-'15. sz.mell'!M5</f>
        <v>-9507</v>
      </c>
      <c r="N5" s="489">
        <f>'15.b. sz.mell '!N5-'15. sz.mell'!N5</f>
        <v>-9507</v>
      </c>
      <c r="O5" s="470">
        <f t="shared" si="0"/>
        <v>-114315</v>
      </c>
    </row>
    <row r="6" spans="1:15" s="467" customFormat="1" ht="13.5" customHeight="1">
      <c r="A6" s="463" t="s">
        <v>7</v>
      </c>
      <c r="B6" s="486" t="s">
        <v>182</v>
      </c>
      <c r="C6" s="487">
        <f>'15.b. sz.mell '!C6-'15. sz.mell'!C6</f>
        <v>0</v>
      </c>
      <c r="D6" s="487">
        <f>'15.b. sz.mell '!D6-'15. sz.mell'!D6</f>
        <v>0</v>
      </c>
      <c r="E6" s="487">
        <f>'15.b. sz.mell '!E6-'15. sz.mell'!E6</f>
        <v>0</v>
      </c>
      <c r="F6" s="487">
        <f>'15.b. sz.mell '!F6-'15. sz.mell'!F6</f>
        <v>0</v>
      </c>
      <c r="G6" s="487">
        <f>'15.b. sz.mell '!G6-'15. sz.mell'!G6</f>
        <v>0</v>
      </c>
      <c r="H6" s="487">
        <f>'15.b. sz.mell '!H6-'15. sz.mell'!H6</f>
        <v>0</v>
      </c>
      <c r="I6" s="487">
        <f>'15.b. sz.mell '!I6-'15. sz.mell'!I6</f>
        <v>0</v>
      </c>
      <c r="J6" s="487">
        <f>'15.b. sz.mell '!J6-'15. sz.mell'!J6</f>
        <v>0</v>
      </c>
      <c r="K6" s="487">
        <f>'15.b. sz.mell '!K6-'15. sz.mell'!K6</f>
        <v>0</v>
      </c>
      <c r="L6" s="487">
        <f>'15.b. sz.mell '!L6-'15. sz.mell'!L6</f>
        <v>0</v>
      </c>
      <c r="M6" s="487">
        <f>'15.b. sz.mell '!M6-'15. sz.mell'!M6</f>
        <v>0</v>
      </c>
      <c r="N6" s="487">
        <f>'15.b. sz.mell '!N6-'15. sz.mell'!N6</f>
        <v>0</v>
      </c>
      <c r="O6" s="466">
        <f t="shared" si="0"/>
        <v>0</v>
      </c>
    </row>
    <row r="7" spans="1:15" s="467" customFormat="1" ht="13.5" customHeight="1">
      <c r="A7" s="463" t="s">
        <v>8</v>
      </c>
      <c r="B7" s="464" t="s">
        <v>273</v>
      </c>
      <c r="C7" s="487">
        <f>'15.b. sz.mell '!C7-'15. sz.mell'!C7</f>
        <v>0</v>
      </c>
      <c r="D7" s="487">
        <f>'15.b. sz.mell '!D7-'15. sz.mell'!D7</f>
        <v>0</v>
      </c>
      <c r="E7" s="487">
        <f>'15.b. sz.mell '!E7-'15. sz.mell'!E7</f>
        <v>0</v>
      </c>
      <c r="F7" s="487">
        <f>'15.b. sz.mell '!F7-'15. sz.mell'!F7</f>
        <v>0</v>
      </c>
      <c r="G7" s="487">
        <f>'15.b. sz.mell '!G7-'15. sz.mell'!G7</f>
        <v>0</v>
      </c>
      <c r="H7" s="487">
        <f>'15.b. sz.mell '!H7-'15. sz.mell'!H7</f>
        <v>0</v>
      </c>
      <c r="I7" s="487">
        <f>'15.b. sz.mell '!I7-'15. sz.mell'!I7</f>
        <v>0</v>
      </c>
      <c r="J7" s="487">
        <f>'15.b. sz.mell '!J7-'15. sz.mell'!J7</f>
        <v>0</v>
      </c>
      <c r="K7" s="487">
        <f>'15.b. sz.mell '!K7-'15. sz.mell'!K7</f>
        <v>0</v>
      </c>
      <c r="L7" s="487">
        <f>'15.b. sz.mell '!L7-'15. sz.mell'!L7</f>
        <v>0</v>
      </c>
      <c r="M7" s="487">
        <f>'15.b. sz.mell '!M7-'15. sz.mell'!M7</f>
        <v>0</v>
      </c>
      <c r="N7" s="487">
        <f>'15.b. sz.mell '!N7-'15. sz.mell'!N7</f>
        <v>0</v>
      </c>
      <c r="O7" s="466">
        <f>SUM(C7:N7)</f>
        <v>0</v>
      </c>
    </row>
    <row r="8" spans="1:15" s="467" customFormat="1" ht="13.5" customHeight="1">
      <c r="A8" s="463" t="s">
        <v>9</v>
      </c>
      <c r="B8" s="486" t="s">
        <v>79</v>
      </c>
      <c r="C8" s="487">
        <f>'15.b. sz.mell '!C8-'15. sz.mell'!C8</f>
        <v>-1445</v>
      </c>
      <c r="D8" s="487">
        <f>'15.b. sz.mell '!D8-'15. sz.mell'!D8</f>
        <v>-1445</v>
      </c>
      <c r="E8" s="487">
        <f>'15.b. sz.mell '!E8-'15. sz.mell'!E8</f>
        <v>-1445</v>
      </c>
      <c r="F8" s="487">
        <f>'15.b. sz.mell '!F8-'15. sz.mell'!F8</f>
        <v>-1445</v>
      </c>
      <c r="G8" s="487">
        <f>'15.b. sz.mell '!G8-'15. sz.mell'!G8</f>
        <v>-1445</v>
      </c>
      <c r="H8" s="487">
        <f>'15.b. sz.mell '!H8-'15. sz.mell'!H8</f>
        <v>-1557</v>
      </c>
      <c r="I8" s="487">
        <f>'15.b. sz.mell '!I8-'15. sz.mell'!I8</f>
        <v>-1445</v>
      </c>
      <c r="J8" s="487">
        <f>'15.b. sz.mell '!J8-'15. sz.mell'!J8</f>
        <v>-1445</v>
      </c>
      <c r="K8" s="487">
        <f>'15.b. sz.mell '!K8-'15. sz.mell'!K8</f>
        <v>-1445</v>
      </c>
      <c r="L8" s="487">
        <f>'15.b. sz.mell '!L8-'15. sz.mell'!L8</f>
        <v>-1445</v>
      </c>
      <c r="M8" s="487">
        <f>'15.b. sz.mell '!M8-'15. sz.mell'!M8</f>
        <v>-1445</v>
      </c>
      <c r="N8" s="487">
        <f>'15.b. sz.mell '!N8-'15. sz.mell'!N8</f>
        <v>-1445</v>
      </c>
      <c r="O8" s="466">
        <f t="shared" si="0"/>
        <v>-17452</v>
      </c>
    </row>
    <row r="9" spans="1:15" s="467" customFormat="1" ht="13.5" customHeight="1">
      <c r="A9" s="463" t="s">
        <v>10</v>
      </c>
      <c r="B9" s="486" t="s">
        <v>162</v>
      </c>
      <c r="C9" s="487">
        <f>'15.b. sz.mell '!C9-'15. sz.mell'!C9</f>
        <v>0</v>
      </c>
      <c r="D9" s="487">
        <f>'15.b. sz.mell '!D9-'15. sz.mell'!D9</f>
        <v>0</v>
      </c>
      <c r="E9" s="487">
        <f>'15.b. sz.mell '!E9-'15. sz.mell'!E9</f>
        <v>0</v>
      </c>
      <c r="F9" s="487">
        <f>'15.b. sz.mell '!F9-'15. sz.mell'!F9</f>
        <v>0</v>
      </c>
      <c r="G9" s="487">
        <f>'15.b. sz.mell '!G9-'15. sz.mell'!G9</f>
        <v>0</v>
      </c>
      <c r="H9" s="487">
        <f>'15.b. sz.mell '!H9-'15. sz.mell'!H9</f>
        <v>0</v>
      </c>
      <c r="I9" s="487">
        <f>'15.b. sz.mell '!I9-'15. sz.mell'!I9</f>
        <v>0</v>
      </c>
      <c r="J9" s="487">
        <f>'15.b. sz.mell '!J9-'15. sz.mell'!J9</f>
        <v>0</v>
      </c>
      <c r="K9" s="487">
        <f>'15.b. sz.mell '!K9-'15. sz.mell'!K9</f>
        <v>0</v>
      </c>
      <c r="L9" s="487">
        <f>'15.b. sz.mell '!L9-'15. sz.mell'!L9</f>
        <v>0</v>
      </c>
      <c r="M9" s="487">
        <f>'15.b. sz.mell '!M9-'15. sz.mell'!M9</f>
        <v>0</v>
      </c>
      <c r="N9" s="487">
        <f>'15.b. sz.mell '!N9-'15. sz.mell'!N9</f>
        <v>0</v>
      </c>
      <c r="O9" s="466">
        <f t="shared" si="0"/>
        <v>0</v>
      </c>
    </row>
    <row r="10" spans="1:15" s="467" customFormat="1" ht="13.5" customHeight="1">
      <c r="A10" s="463" t="s">
        <v>11</v>
      </c>
      <c r="B10" s="486" t="s">
        <v>183</v>
      </c>
      <c r="C10" s="487">
        <f>'15.b. sz.mell '!C10-'15. sz.mell'!C10</f>
        <v>0</v>
      </c>
      <c r="D10" s="487">
        <f>'15.b. sz.mell '!D10-'15. sz.mell'!D10</f>
        <v>0</v>
      </c>
      <c r="E10" s="487">
        <f>'15.b. sz.mell '!E10-'15. sz.mell'!E10</f>
        <v>0</v>
      </c>
      <c r="F10" s="487">
        <f>'15.b. sz.mell '!F10-'15. sz.mell'!F10</f>
        <v>0</v>
      </c>
      <c r="G10" s="487">
        <f>'15.b. sz.mell '!G10-'15. sz.mell'!G10</f>
        <v>0</v>
      </c>
      <c r="H10" s="487">
        <f>'15.b. sz.mell '!H10-'15. sz.mell'!H10</f>
        <v>-1695</v>
      </c>
      <c r="I10" s="487">
        <f>'15.b. sz.mell '!I10-'15. sz.mell'!I10</f>
        <v>0</v>
      </c>
      <c r="J10" s="487">
        <f>'15.b. sz.mell '!J10-'15. sz.mell'!J10</f>
        <v>0</v>
      </c>
      <c r="K10" s="487">
        <f>'15.b. sz.mell '!K10-'15. sz.mell'!K10</f>
        <v>0</v>
      </c>
      <c r="L10" s="487">
        <f>'15.b. sz.mell '!L10-'15. sz.mell'!L10</f>
        <v>0</v>
      </c>
      <c r="M10" s="487">
        <f>'15.b. sz.mell '!M10-'15. sz.mell'!M10</f>
        <v>0</v>
      </c>
      <c r="N10" s="487">
        <f>'15.b. sz.mell '!N10-'15. sz.mell'!N10</f>
        <v>0</v>
      </c>
      <c r="O10" s="466">
        <f t="shared" si="0"/>
        <v>-1695</v>
      </c>
    </row>
    <row r="11" spans="1:15" s="467" customFormat="1" ht="13.5" customHeight="1">
      <c r="A11" s="463" t="s">
        <v>12</v>
      </c>
      <c r="B11" s="486" t="s">
        <v>286</v>
      </c>
      <c r="C11" s="487">
        <f>'15.b. sz.mell '!C11-'15. sz.mell'!C11</f>
        <v>0</v>
      </c>
      <c r="D11" s="487">
        <f>'15.b. sz.mell '!D11-'15. sz.mell'!D11</f>
        <v>0</v>
      </c>
      <c r="E11" s="487">
        <f>'15.b. sz.mell '!E11-'15. sz.mell'!E11</f>
        <v>0</v>
      </c>
      <c r="F11" s="487">
        <f>'15.b. sz.mell '!F11-'15. sz.mell'!F11</f>
        <v>0</v>
      </c>
      <c r="G11" s="487">
        <f>'15.b. sz.mell '!G11-'15. sz.mell'!G11</f>
        <v>0</v>
      </c>
      <c r="H11" s="487">
        <f>'15.b. sz.mell '!H11-'15. sz.mell'!H11</f>
        <v>0</v>
      </c>
      <c r="I11" s="487">
        <f>'15.b. sz.mell '!I11-'15. sz.mell'!I11</f>
        <v>0</v>
      </c>
      <c r="J11" s="487">
        <f>'15.b. sz.mell '!J11-'15. sz.mell'!J11</f>
        <v>0</v>
      </c>
      <c r="K11" s="487">
        <f>'15.b. sz.mell '!K11-'15. sz.mell'!K11</f>
        <v>0</v>
      </c>
      <c r="L11" s="487">
        <f>'15.b. sz.mell '!L11-'15. sz.mell'!L11</f>
        <v>0</v>
      </c>
      <c r="M11" s="487">
        <f>'15.b. sz.mell '!M11-'15. sz.mell'!M11</f>
        <v>0</v>
      </c>
      <c r="N11" s="487">
        <f>'15.b. sz.mell '!N11-'15. sz.mell'!N11</f>
        <v>0</v>
      </c>
      <c r="O11" s="466">
        <f t="shared" si="0"/>
        <v>0</v>
      </c>
    </row>
    <row r="12" spans="1:15" s="467" customFormat="1" ht="13.5" customHeight="1" thickBot="1">
      <c r="A12" s="459" t="s">
        <v>13</v>
      </c>
      <c r="B12" s="490" t="s">
        <v>186</v>
      </c>
      <c r="C12" s="491">
        <f>'15.b. sz.mell '!C12-'15. sz.mell'!C12</f>
        <v>-2000</v>
      </c>
      <c r="D12" s="491">
        <f>'15.b. sz.mell '!D12-'15. sz.mell'!D12</f>
        <v>-1000</v>
      </c>
      <c r="E12" s="491">
        <f>'15.b. sz.mell '!E12-'15. sz.mell'!E12</f>
        <v>-3000</v>
      </c>
      <c r="F12" s="491">
        <f>'15.b. sz.mell '!F12-'15. sz.mell'!F12</f>
        <v>-1000</v>
      </c>
      <c r="G12" s="491">
        <f>'15.b. sz.mell '!G12-'15. sz.mell'!G12</f>
        <v>-1000</v>
      </c>
      <c r="H12" s="491">
        <f>'15.b. sz.mell '!H12-'15. sz.mell'!H12</f>
        <v>-2000</v>
      </c>
      <c r="I12" s="491">
        <f>'15.b. sz.mell '!I12-'15. sz.mell'!I12</f>
        <v>-1000</v>
      </c>
      <c r="J12" s="491">
        <f>'15.b. sz.mell '!J12-'15. sz.mell'!J12</f>
        <v>-1000</v>
      </c>
      <c r="K12" s="491">
        <f>'15.b. sz.mell '!K12-'15. sz.mell'!K12</f>
        <v>-3000</v>
      </c>
      <c r="L12" s="491">
        <f>'15.b. sz.mell '!L12-'15. sz.mell'!L12</f>
        <v>-3000</v>
      </c>
      <c r="M12" s="491">
        <f>'15.b. sz.mell '!M12-'15. sz.mell'!M12</f>
        <v>0</v>
      </c>
      <c r="N12" s="491">
        <f>'15.b. sz.mell '!N12-'15. sz.mell'!N12</f>
        <v>-936</v>
      </c>
      <c r="O12" s="473">
        <f t="shared" si="0"/>
        <v>-18936</v>
      </c>
    </row>
    <row r="13" spans="1:15" s="458" customFormat="1" ht="15.75" customHeight="1" thickBot="1">
      <c r="A13" s="457" t="s">
        <v>14</v>
      </c>
      <c r="B13" s="212" t="s">
        <v>240</v>
      </c>
      <c r="C13" s="474">
        <f aca="true" t="shared" si="1" ref="C13:N13">SUM(C3:C12)</f>
        <v>-17632</v>
      </c>
      <c r="D13" s="474">
        <f t="shared" si="1"/>
        <v>-16370</v>
      </c>
      <c r="E13" s="474">
        <f t="shared" si="1"/>
        <v>-18370</v>
      </c>
      <c r="F13" s="474">
        <f t="shared" si="1"/>
        <v>-16370</v>
      </c>
      <c r="G13" s="474">
        <f t="shared" si="1"/>
        <v>-16370</v>
      </c>
      <c r="H13" s="474">
        <f t="shared" si="1"/>
        <v>-19408</v>
      </c>
      <c r="I13" s="474">
        <f t="shared" si="1"/>
        <v>-16370</v>
      </c>
      <c r="J13" s="474">
        <f t="shared" si="1"/>
        <v>-16370</v>
      </c>
      <c r="K13" s="474">
        <f t="shared" si="1"/>
        <v>-18370</v>
      </c>
      <c r="L13" s="474">
        <f t="shared" si="1"/>
        <v>-18370</v>
      </c>
      <c r="M13" s="474">
        <f t="shared" si="1"/>
        <v>-15370</v>
      </c>
      <c r="N13" s="474">
        <f t="shared" si="1"/>
        <v>-16301</v>
      </c>
      <c r="O13" s="475">
        <f t="shared" si="0"/>
        <v>-205671</v>
      </c>
    </row>
    <row r="14" spans="1:15" s="458" customFormat="1" ht="15" customHeight="1" thickBot="1">
      <c r="A14" s="457" t="s">
        <v>15</v>
      </c>
      <c r="B14" s="214" t="s">
        <v>69</v>
      </c>
      <c r="C14" s="1121" t="s">
        <v>247</v>
      </c>
      <c r="D14" s="1122"/>
      <c r="E14" s="1122"/>
      <c r="F14" s="1122"/>
      <c r="G14" s="1122"/>
      <c r="H14" s="1122"/>
      <c r="I14" s="1122"/>
      <c r="J14" s="1122"/>
      <c r="K14" s="1122"/>
      <c r="L14" s="1122"/>
      <c r="M14" s="1122"/>
      <c r="N14" s="1122"/>
      <c r="O14" s="1123"/>
    </row>
    <row r="15" spans="1:15" s="467" customFormat="1" ht="13.5" customHeight="1">
      <c r="A15" s="476" t="s">
        <v>16</v>
      </c>
      <c r="B15" s="488" t="s">
        <v>92</v>
      </c>
      <c r="C15" s="489">
        <f>'15.b. sz.mell '!C15-'15. sz.mell'!C15</f>
        <v>-3556</v>
      </c>
      <c r="D15" s="489">
        <f>'15.b. sz.mell '!D15-'15. sz.mell'!D15</f>
        <v>-3556</v>
      </c>
      <c r="E15" s="489">
        <f>'15.b. sz.mell '!E15-'15. sz.mell'!E15</f>
        <v>-3556</v>
      </c>
      <c r="F15" s="489">
        <f>'15.b. sz.mell '!F15-'15. sz.mell'!F15</f>
        <v>-3556</v>
      </c>
      <c r="G15" s="489">
        <f>'15.b. sz.mell '!G15-'15. sz.mell'!G15</f>
        <v>-3556</v>
      </c>
      <c r="H15" s="489">
        <f>'15.b. sz.mell '!H15-'15. sz.mell'!H15</f>
        <v>-3957</v>
      </c>
      <c r="I15" s="489">
        <f>'15.b. sz.mell '!I15-'15. sz.mell'!I15</f>
        <v>-3556</v>
      </c>
      <c r="J15" s="489">
        <f>'15.b. sz.mell '!J15-'15. sz.mell'!J15</f>
        <v>-3556</v>
      </c>
      <c r="K15" s="489">
        <f>'15.b. sz.mell '!K15-'15. sz.mell'!K15</f>
        <v>-3556</v>
      </c>
      <c r="L15" s="489">
        <f>'15.b. sz.mell '!L15-'15. sz.mell'!L15</f>
        <v>-3556</v>
      </c>
      <c r="M15" s="489">
        <f>'15.b. sz.mell '!M15-'15. sz.mell'!M15</f>
        <v>-3556</v>
      </c>
      <c r="N15" s="489">
        <f>'15.b. sz.mell '!N15-'15. sz.mell'!N15</f>
        <v>-3552</v>
      </c>
      <c r="O15" s="470">
        <f aca="true" t="shared" si="2" ref="O15:O26">SUM(C15:N15)</f>
        <v>-43069</v>
      </c>
    </row>
    <row r="16" spans="1:15" s="467" customFormat="1" ht="13.5" customHeight="1">
      <c r="A16" s="463" t="s">
        <v>17</v>
      </c>
      <c r="B16" s="486" t="s">
        <v>145</v>
      </c>
      <c r="C16" s="487">
        <f>'15.b. sz.mell '!C16-'15. sz.mell'!C16</f>
        <v>-842</v>
      </c>
      <c r="D16" s="487">
        <f>'15.b. sz.mell '!D16-'15. sz.mell'!D16</f>
        <v>-842</v>
      </c>
      <c r="E16" s="487">
        <f>'15.b. sz.mell '!E16-'15. sz.mell'!E16</f>
        <v>-842</v>
      </c>
      <c r="F16" s="487">
        <f>'15.b. sz.mell '!F16-'15. sz.mell'!F16</f>
        <v>-842</v>
      </c>
      <c r="G16" s="487">
        <f>'15.b. sz.mell '!G16-'15. sz.mell'!G16</f>
        <v>-842</v>
      </c>
      <c r="H16" s="487">
        <f>'15.b. sz.mell '!H16-'15. sz.mell'!H16</f>
        <v>-949</v>
      </c>
      <c r="I16" s="487">
        <f>'15.b. sz.mell '!I16-'15. sz.mell'!I16</f>
        <v>-842</v>
      </c>
      <c r="J16" s="487">
        <f>'15.b. sz.mell '!J16-'15. sz.mell'!J16</f>
        <v>-842</v>
      </c>
      <c r="K16" s="487">
        <f>'15.b. sz.mell '!K16-'15. sz.mell'!K16</f>
        <v>-842</v>
      </c>
      <c r="L16" s="487">
        <f>'15.b. sz.mell '!L16-'15. sz.mell'!L16</f>
        <v>-842</v>
      </c>
      <c r="M16" s="487">
        <f>'15.b. sz.mell '!M16-'15. sz.mell'!M16</f>
        <v>-842</v>
      </c>
      <c r="N16" s="487">
        <f>'15.b. sz.mell '!N16-'15. sz.mell'!N16</f>
        <v>-845</v>
      </c>
      <c r="O16" s="466">
        <f t="shared" si="2"/>
        <v>-10214</v>
      </c>
    </row>
    <row r="17" spans="1:15" s="467" customFormat="1" ht="13.5" customHeight="1">
      <c r="A17" s="463" t="s">
        <v>18</v>
      </c>
      <c r="B17" s="486" t="s">
        <v>71</v>
      </c>
      <c r="C17" s="487">
        <f>'15.b. sz.mell '!C17-'15. sz.mell'!C17</f>
        <v>-3225</v>
      </c>
      <c r="D17" s="487">
        <f>'15.b. sz.mell '!D17-'15. sz.mell'!D17</f>
        <v>-3225</v>
      </c>
      <c r="E17" s="487">
        <f>'15.b. sz.mell '!E17-'15. sz.mell'!E17</f>
        <v>-3225</v>
      </c>
      <c r="F17" s="487">
        <f>'15.b. sz.mell '!F17-'15. sz.mell'!F17</f>
        <v>-3225</v>
      </c>
      <c r="G17" s="487">
        <f>'15.b. sz.mell '!G17-'15. sz.mell'!G17</f>
        <v>-3225</v>
      </c>
      <c r="H17" s="487">
        <f>'15.b. sz.mell '!H17-'15. sz.mell'!H17</f>
        <v>-2948</v>
      </c>
      <c r="I17" s="487">
        <f>'15.b. sz.mell '!I17-'15. sz.mell'!I17</f>
        <v>-3225</v>
      </c>
      <c r="J17" s="487">
        <f>'15.b. sz.mell '!J17-'15. sz.mell'!J17</f>
        <v>-3225</v>
      </c>
      <c r="K17" s="487">
        <f>'15.b. sz.mell '!K17-'15. sz.mell'!K17</f>
        <v>-3225</v>
      </c>
      <c r="L17" s="487">
        <f>'15.b. sz.mell '!L17-'15. sz.mell'!L17</f>
        <v>-3225</v>
      </c>
      <c r="M17" s="487">
        <f>'15.b. sz.mell '!M17-'15. sz.mell'!M17</f>
        <v>-3225</v>
      </c>
      <c r="N17" s="487">
        <f>'15.b. sz.mell '!N17-'15. sz.mell'!N17</f>
        <v>-3222</v>
      </c>
      <c r="O17" s="466">
        <f t="shared" si="2"/>
        <v>-38420</v>
      </c>
    </row>
    <row r="18" spans="1:15" s="467" customFormat="1" ht="13.5" customHeight="1">
      <c r="A18" s="463" t="s">
        <v>19</v>
      </c>
      <c r="B18" s="486" t="s">
        <v>200</v>
      </c>
      <c r="C18" s="487">
        <f>'15.b. sz.mell '!C18-'15. sz.mell'!C18</f>
        <v>0</v>
      </c>
      <c r="D18" s="487">
        <f>'15.b. sz.mell '!D18-'15. sz.mell'!D18</f>
        <v>0</v>
      </c>
      <c r="E18" s="487">
        <f>'15.b. sz.mell '!E18-'15. sz.mell'!E18</f>
        <v>0</v>
      </c>
      <c r="F18" s="487">
        <f>'15.b. sz.mell '!F18-'15. sz.mell'!F18</f>
        <v>0</v>
      </c>
      <c r="G18" s="487">
        <f>'15.b. sz.mell '!G18-'15. sz.mell'!G18</f>
        <v>0</v>
      </c>
      <c r="H18" s="487">
        <f>'15.b. sz.mell '!H18-'15. sz.mell'!H18</f>
        <v>0</v>
      </c>
      <c r="I18" s="487">
        <f>'15.b. sz.mell '!I18-'15. sz.mell'!I18</f>
        <v>0</v>
      </c>
      <c r="J18" s="487">
        <f>'15.b. sz.mell '!J18-'15. sz.mell'!J18</f>
        <v>0</v>
      </c>
      <c r="K18" s="487">
        <f>'15.b. sz.mell '!K18-'15. sz.mell'!K18</f>
        <v>0</v>
      </c>
      <c r="L18" s="487">
        <f>'15.b. sz.mell '!L18-'15. sz.mell'!L18</f>
        <v>-2942</v>
      </c>
      <c r="M18" s="487">
        <f>'15.b. sz.mell '!M18-'15. sz.mell'!M18</f>
        <v>0</v>
      </c>
      <c r="N18" s="487">
        <f>'15.b. sz.mell '!N18-'15. sz.mell'!N18</f>
        <v>0</v>
      </c>
      <c r="O18" s="466">
        <f t="shared" si="2"/>
        <v>-2942</v>
      </c>
    </row>
    <row r="19" spans="1:15" s="467" customFormat="1" ht="13.5" customHeight="1">
      <c r="A19" s="463" t="s">
        <v>20</v>
      </c>
      <c r="B19" s="486" t="s">
        <v>184</v>
      </c>
      <c r="C19" s="487">
        <f>'15.b. sz.mell '!C19-'15. sz.mell'!C19</f>
        <v>0</v>
      </c>
      <c r="D19" s="487">
        <f>'15.b. sz.mell '!D19-'15. sz.mell'!D19</f>
        <v>0</v>
      </c>
      <c r="E19" s="487">
        <f>'15.b. sz.mell '!E19-'15. sz.mell'!E19</f>
        <v>0</v>
      </c>
      <c r="F19" s="487">
        <f>'15.b. sz.mell '!F19-'15. sz.mell'!F19</f>
        <v>0</v>
      </c>
      <c r="G19" s="487">
        <f>'15.b. sz.mell '!G19-'15. sz.mell'!G19</f>
        <v>0</v>
      </c>
      <c r="H19" s="487">
        <f>'15.b. sz.mell '!H19-'15. sz.mell'!H19</f>
        <v>0</v>
      </c>
      <c r="I19" s="487">
        <f>'15.b. sz.mell '!I19-'15. sz.mell'!I19</f>
        <v>0</v>
      </c>
      <c r="J19" s="487">
        <f>'15.b. sz.mell '!J19-'15. sz.mell'!J19</f>
        <v>0</v>
      </c>
      <c r="K19" s="487">
        <f>'15.b. sz.mell '!K19-'15. sz.mell'!K19</f>
        <v>0</v>
      </c>
      <c r="L19" s="487">
        <f>'15.b. sz.mell '!L19-'15. sz.mell'!L19</f>
        <v>0</v>
      </c>
      <c r="M19" s="487">
        <f>'15.b. sz.mell '!M19-'15. sz.mell'!M19</f>
        <v>0</v>
      </c>
      <c r="N19" s="487">
        <f>'15.b. sz.mell '!N19-'15. sz.mell'!N19</f>
        <v>0</v>
      </c>
      <c r="O19" s="466">
        <f t="shared" si="2"/>
        <v>0</v>
      </c>
    </row>
    <row r="20" spans="1:15" s="467" customFormat="1" ht="13.5" customHeight="1">
      <c r="A20" s="463" t="s">
        <v>21</v>
      </c>
      <c r="B20" s="464" t="s">
        <v>293</v>
      </c>
      <c r="C20" s="487">
        <f>'15.b. sz.mell '!C20-'15. sz.mell'!C20</f>
        <v>-2650</v>
      </c>
      <c r="D20" s="487">
        <f>'15.b. sz.mell '!D20-'15. sz.mell'!D20</f>
        <v>-2650</v>
      </c>
      <c r="E20" s="487">
        <f>'15.b. sz.mell '!E20-'15. sz.mell'!E20</f>
        <v>-2650</v>
      </c>
      <c r="F20" s="487">
        <f>'15.b. sz.mell '!F20-'15. sz.mell'!F20</f>
        <v>-2650</v>
      </c>
      <c r="G20" s="487">
        <f>'15.b. sz.mell '!G20-'15. sz.mell'!G20</f>
        <v>-2650</v>
      </c>
      <c r="H20" s="487">
        <f>'15.b. sz.mell '!H20-'15. sz.mell'!H20</f>
        <v>-4345</v>
      </c>
      <c r="I20" s="487">
        <f>'15.b. sz.mell '!I20-'15. sz.mell'!I20</f>
        <v>-2650</v>
      </c>
      <c r="J20" s="487">
        <f>'15.b. sz.mell '!J20-'15. sz.mell'!J20</f>
        <v>-2650</v>
      </c>
      <c r="K20" s="487">
        <f>'15.b. sz.mell '!K20-'15. sz.mell'!K20</f>
        <v>-2650</v>
      </c>
      <c r="L20" s="487">
        <f>'15.b. sz.mell '!L20-'15. sz.mell'!L20</f>
        <v>-2650</v>
      </c>
      <c r="M20" s="487">
        <f>'15.b. sz.mell '!M20-'15. sz.mell'!M20</f>
        <v>-2650</v>
      </c>
      <c r="N20" s="487">
        <f>'15.b. sz.mell '!N20-'15. sz.mell'!N20</f>
        <v>-2523</v>
      </c>
      <c r="O20" s="466">
        <f>SUM(C20:N20)</f>
        <v>-33368</v>
      </c>
    </row>
    <row r="21" spans="1:15" s="467" customFormat="1" ht="13.5" customHeight="1">
      <c r="A21" s="463" t="s">
        <v>22</v>
      </c>
      <c r="B21" s="486" t="s">
        <v>37</v>
      </c>
      <c r="C21" s="487">
        <f>'15.b. sz.mell '!C21-'15. sz.mell'!C21</f>
        <v>-5655</v>
      </c>
      <c r="D21" s="487">
        <f>'15.b. sz.mell '!D21-'15. sz.mell'!D21</f>
        <v>-5655</v>
      </c>
      <c r="E21" s="487">
        <f>'15.b. sz.mell '!E21-'15. sz.mell'!E21</f>
        <v>-5655</v>
      </c>
      <c r="F21" s="487">
        <f>'15.b. sz.mell '!F21-'15. sz.mell'!F21</f>
        <v>-5655</v>
      </c>
      <c r="G21" s="487">
        <f>'15.b. sz.mell '!G21-'15. sz.mell'!G21</f>
        <v>-5655</v>
      </c>
      <c r="H21" s="487">
        <f>'15.b. sz.mell '!H21-'15. sz.mell'!H21</f>
        <v>-5767</v>
      </c>
      <c r="I21" s="487">
        <f>'15.b. sz.mell '!I21-'15. sz.mell'!I21</f>
        <v>-5655</v>
      </c>
      <c r="J21" s="487">
        <f>'15.b. sz.mell '!J21-'15. sz.mell'!J21</f>
        <v>-5655</v>
      </c>
      <c r="K21" s="487">
        <f>'15.b. sz.mell '!K21-'15. sz.mell'!K21</f>
        <v>-5655</v>
      </c>
      <c r="L21" s="487">
        <f>'15.b. sz.mell '!L21-'15. sz.mell'!L21</f>
        <v>-5655</v>
      </c>
      <c r="M21" s="487">
        <f>'15.b. sz.mell '!M21-'15. sz.mell'!M21</f>
        <v>-5655</v>
      </c>
      <c r="N21" s="487">
        <f>'15.b. sz.mell '!N21-'15. sz.mell'!N21</f>
        <v>-5649</v>
      </c>
      <c r="O21" s="466">
        <f t="shared" si="2"/>
        <v>-67966</v>
      </c>
    </row>
    <row r="22" spans="1:15" s="467" customFormat="1" ht="13.5" customHeight="1">
      <c r="A22" s="463" t="s">
        <v>23</v>
      </c>
      <c r="B22" s="486" t="s">
        <v>38</v>
      </c>
      <c r="C22" s="487">
        <f>'15.b. sz.mell '!C22-'15. sz.mell'!C22</f>
        <v>0</v>
      </c>
      <c r="D22" s="487">
        <f>'15.b. sz.mell '!D22-'15. sz.mell'!D22</f>
        <v>0</v>
      </c>
      <c r="E22" s="487">
        <f>'15.b. sz.mell '!E22-'15. sz.mell'!E22</f>
        <v>0</v>
      </c>
      <c r="F22" s="487">
        <f>'15.b. sz.mell '!F22-'15. sz.mell'!F22</f>
        <v>0</v>
      </c>
      <c r="G22" s="487">
        <f>'15.b. sz.mell '!G22-'15. sz.mell'!G22</f>
        <v>0</v>
      </c>
      <c r="H22" s="487">
        <f>'15.b. sz.mell '!H22-'15. sz.mell'!H22</f>
        <v>0</v>
      </c>
      <c r="I22" s="487">
        <f>'15.b. sz.mell '!I22-'15. sz.mell'!I22</f>
        <v>0</v>
      </c>
      <c r="J22" s="487">
        <f>'15.b. sz.mell '!J22-'15. sz.mell'!J22</f>
        <v>0</v>
      </c>
      <c r="K22" s="487">
        <f>'15.b. sz.mell '!K22-'15. sz.mell'!K22</f>
        <v>0</v>
      </c>
      <c r="L22" s="487">
        <f>'15.b. sz.mell '!L22-'15. sz.mell'!L22</f>
        <v>0</v>
      </c>
      <c r="M22" s="487">
        <f>'15.b. sz.mell '!M22-'15. sz.mell'!M22</f>
        <v>0</v>
      </c>
      <c r="N22" s="487">
        <f>'15.b. sz.mell '!N22-'15. sz.mell'!N22</f>
        <v>0</v>
      </c>
      <c r="O22" s="466">
        <f t="shared" si="2"/>
        <v>0</v>
      </c>
    </row>
    <row r="23" spans="1:15" s="467" customFormat="1" ht="13.5" customHeight="1">
      <c r="A23" s="463" t="s">
        <v>24</v>
      </c>
      <c r="B23" s="486" t="s">
        <v>185</v>
      </c>
      <c r="C23" s="487">
        <f>'15.b. sz.mell '!C23-'15. sz.mell'!C23</f>
        <v>0</v>
      </c>
      <c r="D23" s="487">
        <f>'15.b. sz.mell '!D23-'15. sz.mell'!D23</f>
        <v>0</v>
      </c>
      <c r="E23" s="487">
        <f>'15.b. sz.mell '!E23-'15. sz.mell'!E23</f>
        <v>-700</v>
      </c>
      <c r="F23" s="487">
        <f>'15.b. sz.mell '!F23-'15. sz.mell'!F23</f>
        <v>0</v>
      </c>
      <c r="G23" s="487">
        <f>'15.b. sz.mell '!G23-'15. sz.mell'!G23</f>
        <v>0</v>
      </c>
      <c r="H23" s="487">
        <f>'15.b. sz.mell '!H23-'15. sz.mell'!H23</f>
        <v>-700</v>
      </c>
      <c r="I23" s="487">
        <f>'15.b. sz.mell '!I23-'15. sz.mell'!I23</f>
        <v>0</v>
      </c>
      <c r="J23" s="487">
        <f>'15.b. sz.mell '!J23-'15. sz.mell'!J23</f>
        <v>0</v>
      </c>
      <c r="K23" s="487">
        <f>'15.b. sz.mell '!K23-'15. sz.mell'!K23</f>
        <v>-700</v>
      </c>
      <c r="L23" s="487">
        <f>'15.b. sz.mell '!L23-'15. sz.mell'!L23</f>
        <v>0</v>
      </c>
      <c r="M23" s="487">
        <f>'15.b. sz.mell '!M23-'15. sz.mell'!M23</f>
        <v>0</v>
      </c>
      <c r="N23" s="487">
        <f>'15.b. sz.mell '!N23-'15. sz.mell'!N23</f>
        <v>-700</v>
      </c>
      <c r="O23" s="466">
        <f t="shared" si="2"/>
        <v>-2800</v>
      </c>
    </row>
    <row r="24" spans="1:15" s="467" customFormat="1" ht="13.5" customHeight="1">
      <c r="A24" s="463" t="s">
        <v>25</v>
      </c>
      <c r="B24" s="486" t="s">
        <v>165</v>
      </c>
      <c r="C24" s="487">
        <f>'15.b. sz.mell '!C24-'15. sz.mell'!C24</f>
        <v>0</v>
      </c>
      <c r="D24" s="487">
        <f>'15.b. sz.mell '!D24-'15. sz.mell'!D24</f>
        <v>0</v>
      </c>
      <c r="E24" s="487">
        <f>'15.b. sz.mell '!E24-'15. sz.mell'!E24</f>
        <v>-1658</v>
      </c>
      <c r="F24" s="487">
        <f>'15.b. sz.mell '!F24-'15. sz.mell'!F24</f>
        <v>0</v>
      </c>
      <c r="G24" s="487">
        <f>'15.b. sz.mell '!G24-'15. sz.mell'!G24</f>
        <v>0</v>
      </c>
      <c r="H24" s="487">
        <f>'15.b. sz.mell '!H24-'15. sz.mell'!H24</f>
        <v>-1658</v>
      </c>
      <c r="I24" s="487">
        <f>'15.b. sz.mell '!I24-'15. sz.mell'!I24</f>
        <v>0</v>
      </c>
      <c r="J24" s="487">
        <f>'15.b. sz.mell '!J24-'15. sz.mell'!J24</f>
        <v>0</v>
      </c>
      <c r="K24" s="487">
        <f>'15.b. sz.mell '!K24-'15. sz.mell'!K24</f>
        <v>-1658</v>
      </c>
      <c r="L24" s="487">
        <f>'15.b. sz.mell '!L24-'15. sz.mell'!L24</f>
        <v>0</v>
      </c>
      <c r="M24" s="487">
        <f>'15.b. sz.mell '!M24-'15. sz.mell'!M24</f>
        <v>0</v>
      </c>
      <c r="N24" s="487">
        <f>'15.b. sz.mell '!N24-'15. sz.mell'!N24</f>
        <v>-1656</v>
      </c>
      <c r="O24" s="466">
        <f t="shared" si="2"/>
        <v>-6630</v>
      </c>
    </row>
    <row r="25" spans="1:15" s="467" customFormat="1" ht="13.5" customHeight="1" thickBot="1">
      <c r="A25" s="463" t="s">
        <v>26</v>
      </c>
      <c r="B25" s="486" t="s">
        <v>76</v>
      </c>
      <c r="C25" s="487">
        <f>'15.b. sz.mell '!C25-'15. sz.mell'!C25</f>
        <v>0</v>
      </c>
      <c r="D25" s="487">
        <f>'15.b. sz.mell '!D25-'15. sz.mell'!D25</f>
        <v>0</v>
      </c>
      <c r="E25" s="487">
        <f>'15.b. sz.mell '!E25-'15. sz.mell'!E25</f>
        <v>0</v>
      </c>
      <c r="F25" s="487">
        <f>'15.b. sz.mell '!F25-'15. sz.mell'!F25</f>
        <v>0</v>
      </c>
      <c r="G25" s="487">
        <f>'15.b. sz.mell '!G25-'15. sz.mell'!G25</f>
        <v>0</v>
      </c>
      <c r="H25" s="487">
        <f>'15.b. sz.mell '!H25-'15. sz.mell'!H25</f>
        <v>0</v>
      </c>
      <c r="I25" s="487">
        <f>'15.b. sz.mell '!I25-'15. sz.mell'!I25</f>
        <v>0</v>
      </c>
      <c r="J25" s="487">
        <f>'15.b. sz.mell '!J25-'15. sz.mell'!J25</f>
        <v>0</v>
      </c>
      <c r="K25" s="487">
        <f>'15.b. sz.mell '!K25-'15. sz.mell'!K25</f>
        <v>0</v>
      </c>
      <c r="L25" s="487">
        <f>'15.b. sz.mell '!L25-'15. sz.mell'!L25</f>
        <v>0</v>
      </c>
      <c r="M25" s="487">
        <f>'15.b. sz.mell '!M25-'15. sz.mell'!M25</f>
        <v>0</v>
      </c>
      <c r="N25" s="487">
        <f>'15.b. sz.mell '!N25-'15. sz.mell'!N25</f>
        <v>0</v>
      </c>
      <c r="O25" s="466">
        <f t="shared" si="2"/>
        <v>0</v>
      </c>
    </row>
    <row r="26" spans="1:15" s="458" customFormat="1" ht="15.75" customHeight="1" thickBot="1">
      <c r="A26" s="477" t="s">
        <v>27</v>
      </c>
      <c r="B26" s="212" t="s">
        <v>241</v>
      </c>
      <c r="C26" s="474">
        <f aca="true" t="shared" si="3" ref="C26:N26">SUM(C15:C25)</f>
        <v>-15928</v>
      </c>
      <c r="D26" s="474">
        <f t="shared" si="3"/>
        <v>-15928</v>
      </c>
      <c r="E26" s="474">
        <f t="shared" si="3"/>
        <v>-18286</v>
      </c>
      <c r="F26" s="474">
        <f t="shared" si="3"/>
        <v>-15928</v>
      </c>
      <c r="G26" s="474">
        <f t="shared" si="3"/>
        <v>-15928</v>
      </c>
      <c r="H26" s="474">
        <f t="shared" si="3"/>
        <v>-20324</v>
      </c>
      <c r="I26" s="474">
        <f t="shared" si="3"/>
        <v>-15928</v>
      </c>
      <c r="J26" s="474">
        <f t="shared" si="3"/>
        <v>-15928</v>
      </c>
      <c r="K26" s="474">
        <f t="shared" si="3"/>
        <v>-18286</v>
      </c>
      <c r="L26" s="474">
        <f t="shared" si="3"/>
        <v>-18870</v>
      </c>
      <c r="M26" s="474">
        <f t="shared" si="3"/>
        <v>-15928</v>
      </c>
      <c r="N26" s="474">
        <f t="shared" si="3"/>
        <v>-18147</v>
      </c>
      <c r="O26" s="475">
        <f t="shared" si="2"/>
        <v>-205409</v>
      </c>
    </row>
    <row r="27" spans="1:15" ht="16.5" thickBot="1">
      <c r="A27" s="478" t="s">
        <v>28</v>
      </c>
      <c r="B27" s="215" t="s">
        <v>243</v>
      </c>
      <c r="C27" s="479">
        <f aca="true" t="shared" si="4" ref="C27:O27">C13-C26</f>
        <v>-1704</v>
      </c>
      <c r="D27" s="479">
        <f t="shared" si="4"/>
        <v>-442</v>
      </c>
      <c r="E27" s="479">
        <f t="shared" si="4"/>
        <v>-84</v>
      </c>
      <c r="F27" s="479">
        <f t="shared" si="4"/>
        <v>-442</v>
      </c>
      <c r="G27" s="479">
        <f t="shared" si="4"/>
        <v>-442</v>
      </c>
      <c r="H27" s="479">
        <f t="shared" si="4"/>
        <v>916</v>
      </c>
      <c r="I27" s="479">
        <f t="shared" si="4"/>
        <v>-442</v>
      </c>
      <c r="J27" s="479">
        <f t="shared" si="4"/>
        <v>-442</v>
      </c>
      <c r="K27" s="479">
        <f t="shared" si="4"/>
        <v>-84</v>
      </c>
      <c r="L27" s="479">
        <f t="shared" si="4"/>
        <v>500</v>
      </c>
      <c r="M27" s="479">
        <f t="shared" si="4"/>
        <v>558</v>
      </c>
      <c r="N27" s="479">
        <f t="shared" si="4"/>
        <v>1846</v>
      </c>
      <c r="O27" s="480">
        <f t="shared" si="4"/>
        <v>-262</v>
      </c>
    </row>
    <row r="28" spans="1:14" ht="15.75">
      <c r="A28" s="482"/>
      <c r="B28" s="456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</row>
    <row r="29" spans="2:14" ht="15.75">
      <c r="B29" s="492" t="s">
        <v>246</v>
      </c>
      <c r="C29" s="492"/>
      <c r="D29" s="492"/>
      <c r="E29" s="456"/>
      <c r="F29" s="456"/>
      <c r="G29" s="456"/>
      <c r="H29" s="456"/>
      <c r="I29" s="456"/>
      <c r="J29" s="456"/>
      <c r="K29" s="456"/>
      <c r="L29" s="456"/>
      <c r="M29" s="456"/>
      <c r="N29" s="456"/>
    </row>
    <row r="31" ht="15.75">
      <c r="B31" s="493"/>
    </row>
  </sheetData>
  <sheetProtection sheet="1" objects="1" scenarios="1"/>
  <mergeCells count="2">
    <mergeCell ref="C2:O2"/>
    <mergeCell ref="C14:O14"/>
  </mergeCells>
  <printOptions horizontalCentered="1"/>
  <pageMargins left="0.7874015748031497" right="0.7874015748031497" top="1.3385826771653544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CE,Félkövér"&amp;11Előirányzat-felhasználási ütemterv
 terv-tényadatok különbsége    
2010. évi&amp;R&amp;"Times New Roman CE,Félkövér dőlt"&amp;12 15/c. sz. melléklet&amp;"Times New Roman CE,Normál"&amp;10
&amp;"Times New Roman CE,Félkövér dőlt"Ezer forintban !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R29" sqref="R29"/>
    </sheetView>
  </sheetViews>
  <sheetFormatPr defaultColWidth="9.00390625" defaultRowHeight="12.75"/>
  <cols>
    <col min="1" max="1" width="5.875" style="456" customWidth="1"/>
    <col min="2" max="2" width="25.875" style="481" customWidth="1"/>
    <col min="3" max="14" width="8.875" style="481" customWidth="1"/>
    <col min="15" max="15" width="12.125" style="456" customWidth="1"/>
    <col min="16" max="16384" width="9.375" style="481" customWidth="1"/>
  </cols>
  <sheetData>
    <row r="1" spans="1:15" s="456" customFormat="1" ht="30" customHeight="1" thickBot="1">
      <c r="A1" s="494" t="s">
        <v>1</v>
      </c>
      <c r="B1" s="495" t="s">
        <v>146</v>
      </c>
      <c r="C1" s="496" t="s">
        <v>133</v>
      </c>
      <c r="D1" s="497" t="s">
        <v>134</v>
      </c>
      <c r="E1" s="497" t="s">
        <v>135</v>
      </c>
      <c r="F1" s="497" t="s">
        <v>136</v>
      </c>
      <c r="G1" s="497" t="s">
        <v>137</v>
      </c>
      <c r="H1" s="497" t="s">
        <v>138</v>
      </c>
      <c r="I1" s="497" t="s">
        <v>139</v>
      </c>
      <c r="J1" s="497" t="s">
        <v>140</v>
      </c>
      <c r="K1" s="497" t="s">
        <v>141</v>
      </c>
      <c r="L1" s="497" t="s">
        <v>142</v>
      </c>
      <c r="M1" s="497" t="s">
        <v>143</v>
      </c>
      <c r="N1" s="498" t="s">
        <v>144</v>
      </c>
      <c r="O1" s="499" t="s">
        <v>43</v>
      </c>
    </row>
    <row r="2" spans="1:15" s="456" customFormat="1" ht="15.75">
      <c r="A2" s="536" t="s">
        <v>3</v>
      </c>
      <c r="B2" s="537" t="s">
        <v>147</v>
      </c>
      <c r="C2" s="538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539"/>
      <c r="O2" s="540">
        <f aca="true" t="shared" si="0" ref="O2:O10">SUM(C2:N2)</f>
        <v>0</v>
      </c>
    </row>
    <row r="3" spans="1:15" ht="15.75">
      <c r="A3" s="541" t="s">
        <v>4</v>
      </c>
      <c r="B3" s="542" t="s">
        <v>148</v>
      </c>
      <c r="C3" s="543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544"/>
      <c r="O3" s="545">
        <f t="shared" si="0"/>
        <v>0</v>
      </c>
    </row>
    <row r="4" spans="1:15" ht="15.75">
      <c r="A4" s="541" t="s">
        <v>5</v>
      </c>
      <c r="B4" s="542" t="s">
        <v>149</v>
      </c>
      <c r="C4" s="543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544"/>
      <c r="O4" s="545">
        <f t="shared" si="0"/>
        <v>0</v>
      </c>
    </row>
    <row r="5" spans="1:15" ht="15.75">
      <c r="A5" s="541" t="s">
        <v>6</v>
      </c>
      <c r="B5" s="542"/>
      <c r="C5" s="543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544"/>
      <c r="O5" s="545">
        <f t="shared" si="0"/>
        <v>0</v>
      </c>
    </row>
    <row r="6" spans="1:15" ht="15.75">
      <c r="A6" s="541" t="s">
        <v>7</v>
      </c>
      <c r="B6" s="542"/>
      <c r="C6" s="543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544"/>
      <c r="O6" s="545">
        <f t="shared" si="0"/>
        <v>0</v>
      </c>
    </row>
    <row r="7" spans="1:15" ht="15.75">
      <c r="A7" s="541" t="s">
        <v>8</v>
      </c>
      <c r="B7" s="542"/>
      <c r="C7" s="543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544"/>
      <c r="O7" s="545">
        <f t="shared" si="0"/>
        <v>0</v>
      </c>
    </row>
    <row r="8" spans="1:15" ht="15.75">
      <c r="A8" s="541" t="s">
        <v>9</v>
      </c>
      <c r="B8" s="542"/>
      <c r="C8" s="543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544"/>
      <c r="O8" s="545">
        <f t="shared" si="0"/>
        <v>0</v>
      </c>
    </row>
    <row r="9" spans="1:15" ht="15.75">
      <c r="A9" s="541" t="s">
        <v>10</v>
      </c>
      <c r="B9" s="542"/>
      <c r="C9" s="543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544"/>
      <c r="O9" s="545">
        <f t="shared" si="0"/>
        <v>0</v>
      </c>
    </row>
    <row r="10" spans="1:15" ht="15.75">
      <c r="A10" s="541" t="s">
        <v>11</v>
      </c>
      <c r="B10" s="542"/>
      <c r="C10" s="543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544"/>
      <c r="O10" s="545">
        <f t="shared" si="0"/>
        <v>0</v>
      </c>
    </row>
    <row r="11" spans="1:15" ht="15.75">
      <c r="A11" s="546" t="s">
        <v>12</v>
      </c>
      <c r="B11" s="542"/>
      <c r="C11" s="543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544"/>
      <c r="O11" s="545">
        <f>SUM(C11:N11)</f>
        <v>0</v>
      </c>
    </row>
    <row r="12" spans="1:15" s="456" customFormat="1" ht="15.75">
      <c r="A12" s="546" t="s">
        <v>13</v>
      </c>
      <c r="B12" s="542"/>
      <c r="C12" s="543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544"/>
      <c r="O12" s="545">
        <f>SUM(C12:N12)</f>
        <v>0</v>
      </c>
    </row>
    <row r="13" spans="1:15" s="456" customFormat="1" ht="15.75">
      <c r="A13" s="546" t="s">
        <v>14</v>
      </c>
      <c r="B13" s="542"/>
      <c r="C13" s="543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544"/>
      <c r="O13" s="545">
        <f>SUM(C13:N13)</f>
        <v>0</v>
      </c>
    </row>
    <row r="14" spans="1:15" ht="15.75">
      <c r="A14" s="546" t="s">
        <v>15</v>
      </c>
      <c r="B14" s="542"/>
      <c r="C14" s="543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544"/>
      <c r="O14" s="545">
        <f aca="true" t="shared" si="1" ref="O14:O26">SUM(C14:N14)</f>
        <v>0</v>
      </c>
    </row>
    <row r="15" spans="1:15" ht="15.75">
      <c r="A15" s="546" t="s">
        <v>16</v>
      </c>
      <c r="B15" s="542"/>
      <c r="C15" s="543"/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544"/>
      <c r="O15" s="545">
        <f t="shared" si="1"/>
        <v>0</v>
      </c>
    </row>
    <row r="16" spans="1:15" ht="15.75">
      <c r="A16" s="546" t="s">
        <v>17</v>
      </c>
      <c r="B16" s="542"/>
      <c r="C16" s="543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544"/>
      <c r="O16" s="545">
        <f t="shared" si="1"/>
        <v>0</v>
      </c>
    </row>
    <row r="17" spans="1:15" ht="15.75">
      <c r="A17" s="546" t="s">
        <v>18</v>
      </c>
      <c r="B17" s="542"/>
      <c r="C17" s="543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544"/>
      <c r="O17" s="545">
        <f t="shared" si="1"/>
        <v>0</v>
      </c>
    </row>
    <row r="18" spans="1:15" ht="15.75">
      <c r="A18" s="546" t="s">
        <v>19</v>
      </c>
      <c r="B18" s="542"/>
      <c r="C18" s="543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544"/>
      <c r="O18" s="545">
        <f t="shared" si="1"/>
        <v>0</v>
      </c>
    </row>
    <row r="19" spans="1:15" ht="15.75">
      <c r="A19" s="546" t="s">
        <v>20</v>
      </c>
      <c r="B19" s="542"/>
      <c r="C19" s="543"/>
      <c r="D19" s="465"/>
      <c r="E19" s="465"/>
      <c r="F19" s="465"/>
      <c r="G19" s="465"/>
      <c r="H19" s="465"/>
      <c r="I19" s="465"/>
      <c r="J19" s="465"/>
      <c r="K19" s="465"/>
      <c r="L19" s="465"/>
      <c r="M19" s="465"/>
      <c r="N19" s="544"/>
      <c r="O19" s="545">
        <f t="shared" si="1"/>
        <v>0</v>
      </c>
    </row>
    <row r="20" spans="1:15" ht="15.75">
      <c r="A20" s="546" t="s">
        <v>21</v>
      </c>
      <c r="B20" s="542"/>
      <c r="C20" s="543"/>
      <c r="D20" s="465"/>
      <c r="E20" s="465"/>
      <c r="F20" s="465"/>
      <c r="G20" s="465"/>
      <c r="H20" s="465"/>
      <c r="I20" s="465"/>
      <c r="J20" s="465"/>
      <c r="K20" s="465"/>
      <c r="L20" s="465"/>
      <c r="M20" s="465"/>
      <c r="N20" s="544"/>
      <c r="O20" s="545">
        <f t="shared" si="1"/>
        <v>0</v>
      </c>
    </row>
    <row r="21" spans="1:15" ht="15.75">
      <c r="A21" s="546" t="s">
        <v>22</v>
      </c>
      <c r="B21" s="542"/>
      <c r="C21" s="543"/>
      <c r="D21" s="465"/>
      <c r="E21" s="465"/>
      <c r="F21" s="465"/>
      <c r="G21" s="465"/>
      <c r="H21" s="465"/>
      <c r="I21" s="465"/>
      <c r="J21" s="465"/>
      <c r="K21" s="465"/>
      <c r="L21" s="465"/>
      <c r="M21" s="465"/>
      <c r="N21" s="544"/>
      <c r="O21" s="545">
        <f t="shared" si="1"/>
        <v>0</v>
      </c>
    </row>
    <row r="22" spans="1:15" ht="15.75">
      <c r="A22" s="546" t="s">
        <v>23</v>
      </c>
      <c r="B22" s="542"/>
      <c r="C22" s="543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544"/>
      <c r="O22" s="545">
        <f t="shared" si="1"/>
        <v>0</v>
      </c>
    </row>
    <row r="23" spans="1:15" ht="15.75">
      <c r="A23" s="546" t="s">
        <v>24</v>
      </c>
      <c r="B23" s="542"/>
      <c r="C23" s="543"/>
      <c r="D23" s="465"/>
      <c r="E23" s="465"/>
      <c r="F23" s="465"/>
      <c r="G23" s="465"/>
      <c r="H23" s="465"/>
      <c r="I23" s="465"/>
      <c r="J23" s="465"/>
      <c r="K23" s="465"/>
      <c r="L23" s="465"/>
      <c r="M23" s="465"/>
      <c r="N23" s="544"/>
      <c r="O23" s="545">
        <f t="shared" si="1"/>
        <v>0</v>
      </c>
    </row>
    <row r="24" spans="1:15" ht="15.75">
      <c r="A24" s="546" t="s">
        <v>25</v>
      </c>
      <c r="B24" s="542"/>
      <c r="C24" s="543"/>
      <c r="D24" s="465"/>
      <c r="E24" s="465"/>
      <c r="F24" s="465"/>
      <c r="G24" s="465"/>
      <c r="H24" s="465"/>
      <c r="I24" s="465"/>
      <c r="J24" s="465"/>
      <c r="K24" s="465"/>
      <c r="L24" s="465"/>
      <c r="M24" s="465"/>
      <c r="N24" s="544"/>
      <c r="O24" s="545">
        <f t="shared" si="1"/>
        <v>0</v>
      </c>
    </row>
    <row r="25" spans="1:15" ht="16.5" thickBot="1">
      <c r="A25" s="546" t="s">
        <v>26</v>
      </c>
      <c r="B25" s="547"/>
      <c r="C25" s="548"/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549"/>
      <c r="O25" s="550">
        <f t="shared" si="1"/>
        <v>0</v>
      </c>
    </row>
    <row r="26" spans="1:15" s="456" customFormat="1" ht="16.5" thickBot="1">
      <c r="A26" s="551" t="s">
        <v>27</v>
      </c>
      <c r="B26" s="552" t="s">
        <v>43</v>
      </c>
      <c r="C26" s="553">
        <f>SUM(C2:C25)</f>
        <v>0</v>
      </c>
      <c r="D26" s="474">
        <f aca="true" t="shared" si="2" ref="D26:N26">SUM(D2:D25)</f>
        <v>0</v>
      </c>
      <c r="E26" s="474">
        <f t="shared" si="2"/>
        <v>0</v>
      </c>
      <c r="F26" s="474">
        <f t="shared" si="2"/>
        <v>0</v>
      </c>
      <c r="G26" s="474">
        <f t="shared" si="2"/>
        <v>0</v>
      </c>
      <c r="H26" s="474">
        <f t="shared" si="2"/>
        <v>0</v>
      </c>
      <c r="I26" s="474">
        <f t="shared" si="2"/>
        <v>0</v>
      </c>
      <c r="J26" s="474">
        <f t="shared" si="2"/>
        <v>0</v>
      </c>
      <c r="K26" s="474">
        <f t="shared" si="2"/>
        <v>0</v>
      </c>
      <c r="L26" s="474">
        <f t="shared" si="2"/>
        <v>0</v>
      </c>
      <c r="M26" s="474">
        <f t="shared" si="2"/>
        <v>0</v>
      </c>
      <c r="N26" s="554">
        <f t="shared" si="2"/>
        <v>0</v>
      </c>
      <c r="O26" s="555">
        <f t="shared" si="1"/>
        <v>0</v>
      </c>
    </row>
    <row r="27" spans="1:15" ht="15.75">
      <c r="A27" s="482"/>
      <c r="B27" s="500"/>
      <c r="C27" s="500"/>
      <c r="D27" s="500"/>
      <c r="E27" s="500"/>
      <c r="F27" s="500"/>
      <c r="G27" s="500"/>
      <c r="H27" s="500"/>
      <c r="I27" s="500"/>
      <c r="J27" s="500"/>
      <c r="K27" s="500"/>
      <c r="L27" s="500"/>
      <c r="M27" s="500"/>
      <c r="N27" s="500"/>
      <c r="O27" s="482"/>
    </row>
    <row r="28" ht="15.75">
      <c r="A28" s="482"/>
    </row>
  </sheetData>
  <sheetProtection sheet="1" objects="1" scenarios="1"/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CE,Félkövér"&amp;12Pénzellátási terv
2010. évre&amp;R&amp;"Times New Roman CE,Félkövér dőlt"&amp;12 &amp;11 16.sz. melléklet&amp;"Times New Roman CE,Normál"&amp;10
&amp;"Times New Roman CE,Félkövér dőlt"Ezer forintban !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5.50390625" style="285" customWidth="1"/>
    <col min="2" max="2" width="33.125" style="285" customWidth="1"/>
    <col min="3" max="3" width="12.375" style="285" customWidth="1"/>
    <col min="4" max="4" width="11.50390625" style="285" customWidth="1"/>
    <col min="5" max="5" width="11.375" style="285" customWidth="1"/>
    <col min="6" max="6" width="11.00390625" style="285" customWidth="1"/>
    <col min="7" max="7" width="14.375" style="285" customWidth="1"/>
    <col min="8" max="16384" width="9.375" style="285" customWidth="1"/>
  </cols>
  <sheetData>
    <row r="2" spans="1:7" s="503" customFormat="1" ht="27" customHeight="1">
      <c r="A2" s="501" t="s">
        <v>150</v>
      </c>
      <c r="B2" s="502"/>
      <c r="C2" s="1124" t="s">
        <v>674</v>
      </c>
      <c r="D2" s="1124"/>
      <c r="E2" s="1124"/>
      <c r="F2" s="1124"/>
      <c r="G2" s="1124"/>
    </row>
    <row r="3" s="503" customFormat="1" ht="15.75"/>
    <row r="4" spans="1:7" s="503" customFormat="1" ht="24.75" customHeight="1">
      <c r="A4" s="501" t="s">
        <v>151</v>
      </c>
      <c r="B4" s="502"/>
      <c r="C4" s="1124" t="s">
        <v>675</v>
      </c>
      <c r="D4" s="1124"/>
      <c r="E4" s="1124"/>
      <c r="F4" s="1124"/>
      <c r="G4" s="502"/>
    </row>
    <row r="5" s="504" customFormat="1" ht="12.75"/>
    <row r="6" s="679" customFormat="1" ht="15" customHeight="1">
      <c r="A6" s="678" t="s">
        <v>695</v>
      </c>
    </row>
    <row r="7" s="679" customFormat="1" ht="15" customHeight="1" thickBot="1">
      <c r="A7" s="678" t="s">
        <v>696</v>
      </c>
    </row>
    <row r="8" spans="1:7" s="391" customFormat="1" ht="42" customHeight="1" thickBot="1">
      <c r="A8" s="388" t="s">
        <v>1</v>
      </c>
      <c r="B8" s="389" t="s">
        <v>152</v>
      </c>
      <c r="C8" s="389" t="s">
        <v>627</v>
      </c>
      <c r="D8" s="389" t="s">
        <v>381</v>
      </c>
      <c r="E8" s="389" t="s">
        <v>382</v>
      </c>
      <c r="F8" s="389" t="s">
        <v>628</v>
      </c>
      <c r="G8" s="390" t="s">
        <v>43</v>
      </c>
    </row>
    <row r="9" spans="1:7" ht="24" customHeight="1">
      <c r="A9" s="505" t="s">
        <v>3</v>
      </c>
      <c r="B9" s="506" t="s">
        <v>153</v>
      </c>
      <c r="C9" s="507"/>
      <c r="D9" s="507"/>
      <c r="E9" s="507"/>
      <c r="F9" s="507"/>
      <c r="G9" s="719">
        <f>SUM(C9:F9)</f>
        <v>0</v>
      </c>
    </row>
    <row r="10" spans="1:7" ht="24" customHeight="1">
      <c r="A10" s="508" t="s">
        <v>4</v>
      </c>
      <c r="B10" s="509" t="s">
        <v>154</v>
      </c>
      <c r="C10" s="510"/>
      <c r="D10" s="510"/>
      <c r="E10" s="510"/>
      <c r="F10" s="510"/>
      <c r="G10" s="720">
        <f aca="true" t="shared" si="0" ref="G10:G15">SUM(C10:F10)</f>
        <v>0</v>
      </c>
    </row>
    <row r="11" spans="1:7" ht="24" customHeight="1">
      <c r="A11" s="508" t="s">
        <v>5</v>
      </c>
      <c r="B11" s="509" t="s">
        <v>155</v>
      </c>
      <c r="C11" s="510"/>
      <c r="D11" s="510"/>
      <c r="E11" s="510"/>
      <c r="F11" s="510"/>
      <c r="G11" s="720">
        <f t="shared" si="0"/>
        <v>0</v>
      </c>
    </row>
    <row r="12" spans="1:7" ht="24" customHeight="1">
      <c r="A12" s="508" t="s">
        <v>6</v>
      </c>
      <c r="B12" s="509" t="s">
        <v>156</v>
      </c>
      <c r="C12" s="510"/>
      <c r="D12" s="510"/>
      <c r="E12" s="510"/>
      <c r="F12" s="510"/>
      <c r="G12" s="720">
        <f t="shared" si="0"/>
        <v>0</v>
      </c>
    </row>
    <row r="13" spans="1:7" ht="24" customHeight="1">
      <c r="A13" s="508" t="s">
        <v>7</v>
      </c>
      <c r="B13" s="509" t="s">
        <v>157</v>
      </c>
      <c r="C13" s="510"/>
      <c r="D13" s="510"/>
      <c r="E13" s="510"/>
      <c r="F13" s="510">
        <v>1000000</v>
      </c>
      <c r="G13" s="720">
        <f t="shared" si="0"/>
        <v>1000000</v>
      </c>
    </row>
    <row r="14" spans="1:7" ht="24" customHeight="1" thickBot="1">
      <c r="A14" s="511" t="s">
        <v>8</v>
      </c>
      <c r="B14" s="512" t="s">
        <v>158</v>
      </c>
      <c r="C14" s="513"/>
      <c r="D14" s="513">
        <v>859112</v>
      </c>
      <c r="E14" s="513"/>
      <c r="F14" s="513"/>
      <c r="G14" s="721">
        <f t="shared" si="0"/>
        <v>859112</v>
      </c>
    </row>
    <row r="15" spans="1:7" s="517" customFormat="1" ht="24" customHeight="1" thickBot="1">
      <c r="A15" s="514" t="s">
        <v>9</v>
      </c>
      <c r="B15" s="217" t="s">
        <v>43</v>
      </c>
      <c r="C15" s="515">
        <f>SUM(C9:C14)</f>
        <v>0</v>
      </c>
      <c r="D15" s="515">
        <f>SUM(D9:D14)</f>
        <v>859112</v>
      </c>
      <c r="E15" s="515"/>
      <c r="F15" s="515">
        <f>SUM(F9:F14)</f>
        <v>1000000</v>
      </c>
      <c r="G15" s="516">
        <f t="shared" si="0"/>
        <v>1859112</v>
      </c>
    </row>
    <row r="16" s="504" customFormat="1" ht="12.75"/>
    <row r="17" s="504" customFormat="1" ht="12.75"/>
    <row r="18" s="504" customFormat="1" ht="12.75"/>
    <row r="19" s="504" customFormat="1" ht="15.75">
      <c r="A19" s="503"/>
    </row>
    <row r="20" s="504" customFormat="1" ht="12.75"/>
    <row r="23" spans="3:6" ht="13.5">
      <c r="C23" s="518"/>
      <c r="D23" s="519"/>
      <c r="E23" s="519"/>
      <c r="F23" s="518"/>
    </row>
    <row r="24" spans="3:6" ht="13.5">
      <c r="C24" s="730"/>
      <c r="D24" s="731"/>
      <c r="E24" s="731"/>
      <c r="F24" s="730"/>
    </row>
    <row r="25" spans="3:6" ht="13.5">
      <c r="C25" s="730"/>
      <c r="D25" s="731"/>
      <c r="E25" s="731"/>
      <c r="F25" s="730"/>
    </row>
    <row r="26" spans="1:7" ht="13.5" customHeight="1">
      <c r="A26" s="1127" t="s">
        <v>678</v>
      </c>
      <c r="B26" s="1127"/>
      <c r="C26" s="1127"/>
      <c r="D26" s="1127"/>
      <c r="E26" s="1127"/>
      <c r="F26" s="1127"/>
      <c r="G26" s="1127"/>
    </row>
    <row r="27" spans="3:6" ht="13.5">
      <c r="C27" s="730" t="s">
        <v>679</v>
      </c>
      <c r="D27" s="731"/>
      <c r="E27" s="731"/>
      <c r="F27" s="730"/>
    </row>
    <row r="28" spans="3:6" ht="13.5">
      <c r="C28" s="730"/>
      <c r="D28" s="731"/>
      <c r="E28" s="731"/>
      <c r="F28" s="730"/>
    </row>
    <row r="29" spans="1:7" ht="13.5" customHeight="1">
      <c r="A29" s="1127" t="s">
        <v>629</v>
      </c>
      <c r="B29" s="1127"/>
      <c r="C29" s="1127"/>
      <c r="D29" s="1127"/>
      <c r="E29" s="1127"/>
      <c r="F29" s="1127"/>
      <c r="G29" s="1127"/>
    </row>
    <row r="31" ht="13.5" thickBot="1"/>
    <row r="32" spans="1:7" ht="51.75" customHeight="1" thickBot="1">
      <c r="A32" s="724" t="s">
        <v>108</v>
      </c>
      <c r="B32" s="725" t="s">
        <v>592</v>
      </c>
      <c r="C32" s="1125" t="s">
        <v>593</v>
      </c>
      <c r="D32" s="1125"/>
      <c r="E32" s="1125"/>
      <c r="F32" s="1125"/>
      <c r="G32" s="726" t="s">
        <v>594</v>
      </c>
    </row>
    <row r="33" spans="1:7" ht="12.75">
      <c r="A33" s="727"/>
      <c r="B33" s="728"/>
      <c r="C33" s="1126"/>
      <c r="D33" s="1126"/>
      <c r="E33" s="1126"/>
      <c r="F33" s="1126"/>
      <c r="G33" s="729"/>
    </row>
    <row r="34" spans="1:7" ht="12.75">
      <c r="A34" s="687"/>
      <c r="B34" s="680"/>
      <c r="C34" s="1128"/>
      <c r="D34" s="1128"/>
      <c r="E34" s="1128"/>
      <c r="F34" s="1128"/>
      <c r="G34" s="722"/>
    </row>
    <row r="35" spans="1:7" ht="12.75">
      <c r="A35" s="687"/>
      <c r="B35" s="680"/>
      <c r="C35" s="1128"/>
      <c r="D35" s="1128"/>
      <c r="E35" s="1128"/>
      <c r="F35" s="1128"/>
      <c r="G35" s="722"/>
    </row>
    <row r="36" spans="1:7" ht="12.75">
      <c r="A36" s="687"/>
      <c r="B36" s="680"/>
      <c r="C36" s="1128"/>
      <c r="D36" s="1128"/>
      <c r="E36" s="1128"/>
      <c r="F36" s="1128"/>
      <c r="G36" s="722"/>
    </row>
    <row r="37" spans="1:7" ht="13.5" thickBot="1">
      <c r="A37" s="688"/>
      <c r="B37" s="689"/>
      <c r="C37" s="1129"/>
      <c r="D37" s="1129"/>
      <c r="E37" s="1129"/>
      <c r="F37" s="1129"/>
      <c r="G37" s="723"/>
    </row>
  </sheetData>
  <sheetProtection/>
  <mergeCells count="10">
    <mergeCell ref="C34:F34"/>
    <mergeCell ref="C35:F35"/>
    <mergeCell ref="C36:F36"/>
    <mergeCell ref="C37:F37"/>
    <mergeCell ref="C4:F4"/>
    <mergeCell ref="C2:G2"/>
    <mergeCell ref="C32:F32"/>
    <mergeCell ref="C33:F33"/>
    <mergeCell ref="A29:G29"/>
    <mergeCell ref="A26:G26"/>
  </mergeCells>
  <printOptions horizontalCentered="1"/>
  <pageMargins left="0.7874015748031497" right="0.7874015748031497" top="1.7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 dőlt"&amp;12 17.sz. melléklet a ........./2010. (.....) sz. rendelethez
Adatszolgáltatás 
az elismert tartozásállományról
&amp;"Times New Roman CE,Normál"&amp;10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3" sqref="A3:I29"/>
    </sheetView>
  </sheetViews>
  <sheetFormatPr defaultColWidth="9.00390625" defaultRowHeight="12.75"/>
  <cols>
    <col min="1" max="1" width="6.875" style="269" customWidth="1"/>
    <col min="2" max="2" width="35.50390625" style="270" customWidth="1"/>
    <col min="3" max="5" width="10.875" style="269" customWidth="1"/>
    <col min="6" max="6" width="35.625" style="269" customWidth="1"/>
    <col min="7" max="9" width="10.875" style="269" customWidth="1"/>
    <col min="10" max="16384" width="9.375" style="269" customWidth="1"/>
  </cols>
  <sheetData>
    <row r="1" spans="2:9" ht="39.75" customHeight="1">
      <c r="B1" s="267" t="s">
        <v>503</v>
      </c>
      <c r="C1" s="268"/>
      <c r="D1" s="268"/>
      <c r="E1" s="268"/>
      <c r="F1" s="268"/>
      <c r="G1" s="268"/>
      <c r="H1" s="268"/>
      <c r="I1" s="268"/>
    </row>
    <row r="2" ht="14.25" thickBot="1">
      <c r="I2" s="271" t="s">
        <v>89</v>
      </c>
    </row>
    <row r="3" spans="1:9" ht="24" customHeight="1" thickBot="1">
      <c r="A3" s="1022" t="s">
        <v>108</v>
      </c>
      <c r="B3" s="272" t="s">
        <v>54</v>
      </c>
      <c r="C3" s="273"/>
      <c r="D3" s="273"/>
      <c r="E3" s="273"/>
      <c r="F3" s="272" t="s">
        <v>69</v>
      </c>
      <c r="G3" s="273"/>
      <c r="H3" s="273"/>
      <c r="I3" s="274"/>
    </row>
    <row r="4" spans="1:10" s="277" customFormat="1" ht="35.25" customHeight="1" thickBot="1">
      <c r="A4" s="1023"/>
      <c r="B4" s="275" t="s">
        <v>90</v>
      </c>
      <c r="C4" s="276" t="s">
        <v>697</v>
      </c>
      <c r="D4" s="276" t="s">
        <v>698</v>
      </c>
      <c r="E4" s="276" t="s">
        <v>702</v>
      </c>
      <c r="F4" s="275" t="s">
        <v>90</v>
      </c>
      <c r="G4" s="276" t="s">
        <v>697</v>
      </c>
      <c r="H4" s="276" t="s">
        <v>698</v>
      </c>
      <c r="I4" s="736" t="s">
        <v>702</v>
      </c>
      <c r="J4" s="622"/>
    </row>
    <row r="5" spans="1:9" s="277" customFormat="1" ht="12" customHeight="1" thickBot="1">
      <c r="A5" s="582">
        <v>1</v>
      </c>
      <c r="B5" s="583">
        <v>2</v>
      </c>
      <c r="C5" s="584">
        <v>3</v>
      </c>
      <c r="D5" s="584">
        <v>4</v>
      </c>
      <c r="E5" s="584">
        <v>5</v>
      </c>
      <c r="F5" s="583">
        <v>6</v>
      </c>
      <c r="G5" s="584">
        <v>7</v>
      </c>
      <c r="H5" s="584">
        <v>8</v>
      </c>
      <c r="I5" s="585">
        <v>9</v>
      </c>
    </row>
    <row r="6" spans="1:9" ht="12.75" customHeight="1">
      <c r="A6" s="570" t="s">
        <v>3</v>
      </c>
      <c r="B6" s="557" t="s">
        <v>623</v>
      </c>
      <c r="C6" s="166"/>
      <c r="D6" s="166"/>
      <c r="E6" s="166"/>
      <c r="F6" s="557" t="s">
        <v>168</v>
      </c>
      <c r="G6" s="166"/>
      <c r="H6" s="166"/>
      <c r="I6" s="129"/>
    </row>
    <row r="7" spans="1:9" ht="18.75" customHeight="1">
      <c r="A7" s="571" t="s">
        <v>4</v>
      </c>
      <c r="B7" s="279" t="s">
        <v>504</v>
      </c>
      <c r="C7" s="168">
        <v>450</v>
      </c>
      <c r="D7" s="168"/>
      <c r="E7" s="168">
        <v>450</v>
      </c>
      <c r="F7" s="279" t="s">
        <v>199</v>
      </c>
      <c r="G7" s="168">
        <v>2942</v>
      </c>
      <c r="H7" s="168"/>
      <c r="I7" s="115">
        <v>2942</v>
      </c>
    </row>
    <row r="8" spans="1:9" ht="18" customHeight="1">
      <c r="A8" s="571" t="s">
        <v>5</v>
      </c>
      <c r="B8" s="279" t="s">
        <v>442</v>
      </c>
      <c r="C8" s="168"/>
      <c r="D8" s="168"/>
      <c r="E8" s="168"/>
      <c r="F8" s="279" t="s">
        <v>263</v>
      </c>
      <c r="G8" s="168"/>
      <c r="H8" s="168"/>
      <c r="I8" s="115"/>
    </row>
    <row r="9" spans="1:9" ht="12.75" customHeight="1">
      <c r="A9" s="571" t="s">
        <v>6</v>
      </c>
      <c r="B9" s="279" t="s">
        <v>198</v>
      </c>
      <c r="C9" s="168"/>
      <c r="D9" s="168"/>
      <c r="E9" s="168"/>
      <c r="F9" s="279" t="s">
        <v>169</v>
      </c>
      <c r="G9" s="168"/>
      <c r="H9" s="168"/>
      <c r="I9" s="115"/>
    </row>
    <row r="10" spans="1:9" ht="12.75" customHeight="1">
      <c r="A10" s="571" t="s">
        <v>7</v>
      </c>
      <c r="B10" s="279" t="s">
        <v>67</v>
      </c>
      <c r="C10" s="168"/>
      <c r="D10" s="168"/>
      <c r="E10" s="168"/>
      <c r="F10" s="279" t="s">
        <v>505</v>
      </c>
      <c r="G10" s="168"/>
      <c r="H10" s="168"/>
      <c r="I10" s="115"/>
    </row>
    <row r="11" spans="1:9" ht="12.75" customHeight="1">
      <c r="A11" s="571" t="s">
        <v>8</v>
      </c>
      <c r="B11" s="279" t="s">
        <v>388</v>
      </c>
      <c r="C11" s="168"/>
      <c r="D11" s="168"/>
      <c r="E11" s="278"/>
      <c r="F11" s="279" t="s">
        <v>38</v>
      </c>
      <c r="G11" s="168"/>
      <c r="H11" s="168"/>
      <c r="I11" s="115"/>
    </row>
    <row r="12" spans="1:9" ht="12.75" customHeight="1">
      <c r="A12" s="571" t="s">
        <v>9</v>
      </c>
      <c r="B12" s="279" t="s">
        <v>624</v>
      </c>
      <c r="C12" s="168"/>
      <c r="D12" s="168"/>
      <c r="E12" s="168"/>
      <c r="F12" s="279" t="s">
        <v>437</v>
      </c>
      <c r="G12" s="168"/>
      <c r="H12" s="168"/>
      <c r="I12" s="115"/>
    </row>
    <row r="13" spans="1:9" ht="12.75" customHeight="1">
      <c r="A13" s="571" t="s">
        <v>10</v>
      </c>
      <c r="B13" s="279" t="s">
        <v>273</v>
      </c>
      <c r="C13" s="168">
        <v>3989</v>
      </c>
      <c r="D13" s="168"/>
      <c r="E13" s="168">
        <v>3989</v>
      </c>
      <c r="F13" s="560" t="s">
        <v>308</v>
      </c>
      <c r="G13" s="168"/>
      <c r="H13" s="168"/>
      <c r="I13" s="115"/>
    </row>
    <row r="14" spans="1:9" ht="12.75" customHeight="1">
      <c r="A14" s="571" t="s">
        <v>11</v>
      </c>
      <c r="B14" s="279" t="s">
        <v>625</v>
      </c>
      <c r="C14" s="168"/>
      <c r="D14" s="168"/>
      <c r="E14" s="278"/>
      <c r="F14" s="279" t="s">
        <v>506</v>
      </c>
      <c r="G14" s="168"/>
      <c r="H14" s="168"/>
      <c r="I14" s="115"/>
    </row>
    <row r="15" spans="1:9" ht="12.75" customHeight="1" thickBot="1">
      <c r="A15" s="571" t="s">
        <v>12</v>
      </c>
      <c r="B15" s="279" t="s">
        <v>438</v>
      </c>
      <c r="C15" s="168">
        <v>4345</v>
      </c>
      <c r="D15" s="168"/>
      <c r="E15" s="115">
        <v>4345</v>
      </c>
      <c r="F15" s="279" t="s">
        <v>76</v>
      </c>
      <c r="G15" s="168"/>
      <c r="H15" s="168"/>
      <c r="I15" s="115"/>
    </row>
    <row r="16" spans="1:9" ht="15.75" customHeight="1" thickBot="1">
      <c r="A16" s="573" t="s">
        <v>13</v>
      </c>
      <c r="B16" s="574" t="s">
        <v>406</v>
      </c>
      <c r="C16" s="598">
        <f>SUM(C6:C15)</f>
        <v>8784</v>
      </c>
      <c r="D16" s="598">
        <f>SUM(D6:D15)</f>
        <v>0</v>
      </c>
      <c r="E16" s="598">
        <f>SUM(E6:E15)</f>
        <v>8784</v>
      </c>
      <c r="F16" s="574" t="s">
        <v>407</v>
      </c>
      <c r="G16" s="598">
        <f>SUM(G6:G15)</f>
        <v>2942</v>
      </c>
      <c r="H16" s="598">
        <f>SUM(H6:H15)</f>
        <v>0</v>
      </c>
      <c r="I16" s="600">
        <f>SUM(I6:I15)</f>
        <v>2942</v>
      </c>
    </row>
    <row r="17" spans="1:9" ht="12.75" customHeight="1">
      <c r="A17" s="623" t="s">
        <v>14</v>
      </c>
      <c r="B17" s="614" t="s">
        <v>507</v>
      </c>
      <c r="C17" s="702"/>
      <c r="D17" s="702"/>
      <c r="E17" s="702"/>
      <c r="F17" s="560" t="s">
        <v>467</v>
      </c>
      <c r="G17" s="696"/>
      <c r="H17" s="696"/>
      <c r="I17" s="697"/>
    </row>
    <row r="18" spans="1:9" ht="12.75" customHeight="1">
      <c r="A18" s="571" t="s">
        <v>15</v>
      </c>
      <c r="B18" s="560" t="s">
        <v>448</v>
      </c>
      <c r="C18" s="692"/>
      <c r="D18" s="692"/>
      <c r="E18" s="692"/>
      <c r="F18" s="560" t="s">
        <v>468</v>
      </c>
      <c r="G18" s="692"/>
      <c r="H18" s="692"/>
      <c r="I18" s="695"/>
    </row>
    <row r="19" spans="1:9" ht="12.75" customHeight="1">
      <c r="A19" s="571" t="s">
        <v>16</v>
      </c>
      <c r="B19" s="560" t="s">
        <v>449</v>
      </c>
      <c r="C19" s="692"/>
      <c r="D19" s="692"/>
      <c r="E19" s="692"/>
      <c r="F19" s="560" t="s">
        <v>469</v>
      </c>
      <c r="G19" s="692">
        <v>1196</v>
      </c>
      <c r="H19" s="692"/>
      <c r="I19" s="695">
        <v>1196</v>
      </c>
    </row>
    <row r="20" spans="1:9" ht="12.75" customHeight="1">
      <c r="A20" s="571" t="s">
        <v>17</v>
      </c>
      <c r="B20" s="560" t="s">
        <v>450</v>
      </c>
      <c r="C20" s="692"/>
      <c r="D20" s="692"/>
      <c r="E20" s="692"/>
      <c r="F20" s="560" t="s">
        <v>497</v>
      </c>
      <c r="G20" s="692"/>
      <c r="H20" s="692"/>
      <c r="I20" s="695"/>
    </row>
    <row r="21" spans="1:9" ht="12.75" customHeight="1">
      <c r="A21" s="571" t="s">
        <v>18</v>
      </c>
      <c r="B21" s="560" t="s">
        <v>490</v>
      </c>
      <c r="C21" s="692"/>
      <c r="D21" s="692"/>
      <c r="E21" s="692"/>
      <c r="F21" s="619" t="s">
        <v>498</v>
      </c>
      <c r="G21" s="692"/>
      <c r="H21" s="692"/>
      <c r="I21" s="695"/>
    </row>
    <row r="22" spans="1:9" ht="12.75" customHeight="1">
      <c r="A22" s="571" t="s">
        <v>19</v>
      </c>
      <c r="B22" s="619" t="s">
        <v>491</v>
      </c>
      <c r="C22" s="692"/>
      <c r="D22" s="692"/>
      <c r="E22" s="692"/>
      <c r="F22" s="560" t="s">
        <v>499</v>
      </c>
      <c r="G22" s="692"/>
      <c r="H22" s="692"/>
      <c r="I22" s="695"/>
    </row>
    <row r="23" spans="1:9" ht="12.75" customHeight="1">
      <c r="A23" s="571" t="s">
        <v>20</v>
      </c>
      <c r="B23" s="560" t="s">
        <v>492</v>
      </c>
      <c r="C23" s="692"/>
      <c r="D23" s="692"/>
      <c r="E23" s="692"/>
      <c r="F23" s="557" t="s">
        <v>500</v>
      </c>
      <c r="G23" s="692"/>
      <c r="H23" s="692"/>
      <c r="I23" s="695"/>
    </row>
    <row r="24" spans="1:9" ht="12.75" customHeight="1">
      <c r="A24" s="571" t="s">
        <v>21</v>
      </c>
      <c r="B24" s="557" t="s">
        <v>493</v>
      </c>
      <c r="C24" s="692"/>
      <c r="D24" s="692"/>
      <c r="E24" s="692"/>
      <c r="F24" s="279" t="s">
        <v>501</v>
      </c>
      <c r="G24" s="692"/>
      <c r="H24" s="692"/>
      <c r="I24" s="695"/>
    </row>
    <row r="25" spans="1:9" ht="12.75" customHeight="1">
      <c r="A25" s="571" t="s">
        <v>22</v>
      </c>
      <c r="B25" s="306" t="s">
        <v>494</v>
      </c>
      <c r="C25" s="692"/>
      <c r="D25" s="692"/>
      <c r="E25" s="692"/>
      <c r="F25" s="557" t="s">
        <v>472</v>
      </c>
      <c r="G25" s="692"/>
      <c r="H25" s="692"/>
      <c r="I25" s="695"/>
    </row>
    <row r="26" spans="1:9" ht="12.75" customHeight="1" thickBot="1">
      <c r="A26" s="572" t="s">
        <v>23</v>
      </c>
      <c r="B26" s="280" t="s">
        <v>456</v>
      </c>
      <c r="C26" s="698"/>
      <c r="D26" s="698"/>
      <c r="E26" s="698"/>
      <c r="F26" s="306"/>
      <c r="G26" s="698"/>
      <c r="H26" s="698"/>
      <c r="I26" s="699"/>
    </row>
    <row r="27" spans="1:9" ht="15.75" customHeight="1" thickBot="1">
      <c r="A27" s="573" t="s">
        <v>24</v>
      </c>
      <c r="B27" s="574" t="s">
        <v>508</v>
      </c>
      <c r="C27" s="598">
        <f>SUM(C18:C26)</f>
        <v>0</v>
      </c>
      <c r="D27" s="598">
        <f>SUM(D18:D26)</f>
        <v>0</v>
      </c>
      <c r="E27" s="598">
        <f>SUM(E18:E26)</f>
        <v>0</v>
      </c>
      <c r="F27" s="574" t="s">
        <v>511</v>
      </c>
      <c r="G27" s="346">
        <f>SUM(G17:G26)</f>
        <v>1196</v>
      </c>
      <c r="H27" s="346">
        <f>SUM(H17:H26)</f>
        <v>0</v>
      </c>
      <c r="I27" s="347">
        <f>SUM(I17:I26)</f>
        <v>1196</v>
      </c>
    </row>
    <row r="28" spans="1:9" ht="18" customHeight="1" thickBot="1">
      <c r="A28" s="573" t="s">
        <v>25</v>
      </c>
      <c r="B28" s="229" t="s">
        <v>509</v>
      </c>
      <c r="C28" s="601">
        <f>+C16+C17+C27</f>
        <v>8784</v>
      </c>
      <c r="D28" s="601">
        <f>+D16+D17+D27</f>
        <v>0</v>
      </c>
      <c r="E28" s="601">
        <f>+E16+E17+E27</f>
        <v>8784</v>
      </c>
      <c r="F28" s="229" t="s">
        <v>510</v>
      </c>
      <c r="G28" s="601">
        <f>+G16+G27</f>
        <v>4138</v>
      </c>
      <c r="H28" s="601">
        <f>+H16+H27</f>
        <v>0</v>
      </c>
      <c r="I28" s="602">
        <f>+I16+I27</f>
        <v>4138</v>
      </c>
    </row>
    <row r="29" spans="1:9" ht="18" customHeight="1" thickBot="1">
      <c r="A29" s="573" t="s">
        <v>26</v>
      </c>
      <c r="B29" s="230" t="s">
        <v>621</v>
      </c>
      <c r="C29" s="599" t="str">
        <f>IF(((G16-C16)&gt;0),G16-C16,"----")</f>
        <v>----</v>
      </c>
      <c r="D29" s="599" t="str">
        <f>IF(((H16-D16)&gt;0),H16-D16,"----")</f>
        <v>----</v>
      </c>
      <c r="E29" s="599" t="str">
        <f>IF(((I16-E16)&gt;0),I16-E16,"----")</f>
        <v>----</v>
      </c>
      <c r="F29" s="230" t="s">
        <v>626</v>
      </c>
      <c r="G29" s="599">
        <f>IF(((C16-G16)&gt;0),C16-G16,"----")</f>
        <v>5842</v>
      </c>
      <c r="H29" s="599" t="str">
        <f>IF(((D16-H16)&gt;0),D16-H16,"----")</f>
        <v>----</v>
      </c>
      <c r="I29" s="599">
        <f>IF(((E16-I16)&gt;0),E16-I16,"----")</f>
        <v>5842</v>
      </c>
    </row>
    <row r="32" ht="15.75">
      <c r="B32" s="580"/>
    </row>
  </sheetData>
  <sheetProtection/>
  <mergeCells count="1"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2/b.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5" sqref="A3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588" t="s">
        <v>412</v>
      </c>
      <c r="E1" s="603" t="s">
        <v>436</v>
      </c>
    </row>
    <row r="3" spans="1:5" ht="15.75">
      <c r="A3" s="604" t="s">
        <v>479</v>
      </c>
      <c r="B3" s="589"/>
      <c r="C3" s="590"/>
      <c r="D3" s="590"/>
      <c r="E3" s="590"/>
    </row>
    <row r="4" spans="1:5" ht="12.75">
      <c r="A4" s="589"/>
      <c r="B4" s="589"/>
      <c r="C4" s="590"/>
      <c r="D4" s="591"/>
      <c r="E4" s="591"/>
    </row>
    <row r="5" spans="1:5" ht="12.75">
      <c r="A5" s="682" t="s">
        <v>595</v>
      </c>
      <c r="B5" s="684">
        <f>+'1.sz.mell.'!C43</f>
        <v>184435</v>
      </c>
      <c r="C5" s="682" t="s">
        <v>596</v>
      </c>
      <c r="D5" s="686">
        <f>+'2.a.sz.mell  '!C18+'2.b.sz.mell  '!C16</f>
        <v>184435</v>
      </c>
      <c r="E5" s="684">
        <f>+B5-D5</f>
        <v>0</v>
      </c>
    </row>
    <row r="6" spans="1:5" ht="12.75">
      <c r="A6" s="682" t="s">
        <v>413</v>
      </c>
      <c r="B6" s="684">
        <f>+'1.sz.mell.'!C46</f>
        <v>18936</v>
      </c>
      <c r="C6" s="682" t="s">
        <v>597</v>
      </c>
      <c r="D6" s="686">
        <f>+'2.a.sz.mell  '!C30+'2.b.sz.mell  '!C27</f>
        <v>18936</v>
      </c>
      <c r="E6" s="684">
        <f aca="true" t="shared" si="0" ref="E6:E37">+B6-D6</f>
        <v>0</v>
      </c>
    </row>
    <row r="7" spans="1:5" ht="12.75">
      <c r="A7" s="682" t="s">
        <v>414</v>
      </c>
      <c r="B7" s="684">
        <f>+'1.sz.mell.'!C53</f>
        <v>0</v>
      </c>
      <c r="C7" s="682" t="s">
        <v>598</v>
      </c>
      <c r="D7" s="686">
        <f>+'2.a.sz.mell  '!C31+'2.b.sz.mell  '!C28</f>
        <v>203371</v>
      </c>
      <c r="E7" s="684">
        <f t="shared" si="0"/>
        <v>-203371</v>
      </c>
    </row>
    <row r="8" spans="1:5" ht="12.75">
      <c r="A8" s="682"/>
      <c r="B8" s="684"/>
      <c r="C8" s="682"/>
      <c r="D8" s="686"/>
      <c r="E8" s="684"/>
    </row>
    <row r="9" spans="1:5" ht="15.75">
      <c r="A9" s="407" t="s">
        <v>480</v>
      </c>
      <c r="B9" s="685"/>
      <c r="C9" s="682"/>
      <c r="D9" s="686"/>
      <c r="E9" s="684"/>
    </row>
    <row r="10" spans="1:5" ht="12.75">
      <c r="A10" s="682"/>
      <c r="B10" s="684"/>
      <c r="C10" s="682"/>
      <c r="D10" s="686"/>
      <c r="E10" s="684"/>
    </row>
    <row r="11" spans="1:5" ht="12.75">
      <c r="A11" s="682" t="s">
        <v>599</v>
      </c>
      <c r="B11" s="684">
        <f>+'1.sz.mell.'!D43</f>
        <v>343</v>
      </c>
      <c r="C11" s="682" t="s">
        <v>600</v>
      </c>
      <c r="D11" s="686">
        <f>+'2.a.sz.mell  '!D18+'2.b.sz.mell  '!D16</f>
        <v>343</v>
      </c>
      <c r="E11" s="684">
        <f t="shared" si="0"/>
        <v>0</v>
      </c>
    </row>
    <row r="12" spans="1:5" ht="12.75">
      <c r="A12" s="682" t="s">
        <v>415</v>
      </c>
      <c r="B12" s="684">
        <f>+'1.sz.mell.'!D46</f>
        <v>0</v>
      </c>
      <c r="C12" s="682" t="s">
        <v>601</v>
      </c>
      <c r="D12" s="686">
        <f>+'2.a.sz.mell  '!D30+'2.b.sz.mell  '!D27</f>
        <v>0</v>
      </c>
      <c r="E12" s="684">
        <f t="shared" si="0"/>
        <v>0</v>
      </c>
    </row>
    <row r="13" spans="1:5" ht="12.75">
      <c r="A13" s="682" t="s">
        <v>416</v>
      </c>
      <c r="B13" s="684">
        <f>+'1.sz.mell.'!D53</f>
        <v>0</v>
      </c>
      <c r="C13" s="682" t="s">
        <v>602</v>
      </c>
      <c r="D13" s="686">
        <f>+'2.a.sz.mell  '!D31+'2.b.sz.mell  '!D28</f>
        <v>2038</v>
      </c>
      <c r="E13" s="684">
        <f t="shared" si="0"/>
        <v>-2038</v>
      </c>
    </row>
    <row r="14" spans="1:5" ht="12.75">
      <c r="A14" s="682"/>
      <c r="B14" s="684"/>
      <c r="C14" s="682"/>
      <c r="D14" s="686"/>
      <c r="E14" s="684"/>
    </row>
    <row r="15" spans="1:5" ht="15.75">
      <c r="A15" s="407" t="s">
        <v>481</v>
      </c>
      <c r="B15" s="685"/>
      <c r="C15" s="682"/>
      <c r="D15" s="686"/>
      <c r="E15" s="684"/>
    </row>
    <row r="16" spans="1:5" ht="12.75">
      <c r="A16" s="682"/>
      <c r="B16" s="684"/>
      <c r="C16" s="682"/>
      <c r="D16" s="686"/>
      <c r="E16" s="684"/>
    </row>
    <row r="17" spans="1:5" ht="12.75">
      <c r="A17" s="682" t="s">
        <v>603</v>
      </c>
      <c r="B17" s="684">
        <f>+'1.sz.mell.'!E43</f>
        <v>184778</v>
      </c>
      <c r="C17" s="682" t="s">
        <v>604</v>
      </c>
      <c r="D17" s="686">
        <f>+'2.a.sz.mell  '!E18+'2.b.sz.mell  '!E16</f>
        <v>184778</v>
      </c>
      <c r="E17" s="684">
        <f t="shared" si="0"/>
        <v>0</v>
      </c>
    </row>
    <row r="18" spans="1:5" ht="12.75">
      <c r="A18" s="682" t="s">
        <v>417</v>
      </c>
      <c r="B18" s="684">
        <f>+'1.sz.mell.'!E46</f>
        <v>18936</v>
      </c>
      <c r="C18" s="682" t="s">
        <v>605</v>
      </c>
      <c r="D18" s="686">
        <f>+'2.a.sz.mell  '!E30+'2.b.sz.mell  '!E27</f>
        <v>18936</v>
      </c>
      <c r="E18" s="684">
        <f t="shared" si="0"/>
        <v>0</v>
      </c>
    </row>
    <row r="19" spans="1:5" ht="12.75">
      <c r="A19" s="682" t="s">
        <v>418</v>
      </c>
      <c r="B19" s="684">
        <f>+'1.sz.mell.'!E53</f>
        <v>0</v>
      </c>
      <c r="C19" s="682" t="s">
        <v>606</v>
      </c>
      <c r="D19" s="686">
        <f>+'2.a.sz.mell  '!E31+'2.b.sz.mell  '!E28</f>
        <v>205409</v>
      </c>
      <c r="E19" s="684">
        <f t="shared" si="0"/>
        <v>-205409</v>
      </c>
    </row>
    <row r="20" spans="1:5" ht="12.75">
      <c r="A20" s="682"/>
      <c r="B20" s="684"/>
      <c r="C20" s="682"/>
      <c r="D20" s="686"/>
      <c r="E20" s="684"/>
    </row>
    <row r="21" spans="1:5" ht="15.75">
      <c r="A21" s="407" t="s">
        <v>482</v>
      </c>
      <c r="B21" s="685"/>
      <c r="C21" s="682"/>
      <c r="D21" s="686"/>
      <c r="E21" s="684"/>
    </row>
    <row r="22" spans="1:5" ht="12.75">
      <c r="A22" s="683"/>
      <c r="B22" s="685"/>
      <c r="C22" s="682"/>
      <c r="D22" s="686"/>
      <c r="E22" s="684"/>
    </row>
    <row r="23" spans="1:5" ht="12.75">
      <c r="A23" s="682" t="s">
        <v>607</v>
      </c>
      <c r="B23" s="684">
        <f>+'1.sz.mell.'!C86</f>
        <v>196741</v>
      </c>
      <c r="C23" s="682" t="s">
        <v>610</v>
      </c>
      <c r="D23" s="686">
        <f>+'2.a.sz.mell  '!G18+'2.b.sz.mell  '!G16</f>
        <v>196741</v>
      </c>
      <c r="E23" s="684">
        <f t="shared" si="0"/>
        <v>0</v>
      </c>
    </row>
    <row r="24" spans="1:5" ht="12.75">
      <c r="A24" s="682" t="s">
        <v>419</v>
      </c>
      <c r="B24" s="684">
        <f>+'1.sz.mell.'!C87</f>
        <v>6630</v>
      </c>
      <c r="C24" s="682" t="s">
        <v>611</v>
      </c>
      <c r="D24" s="686">
        <f>+'2.a.sz.mell  '!G30+'2.b.sz.mell  '!G27</f>
        <v>6630</v>
      </c>
      <c r="E24" s="684">
        <f t="shared" si="0"/>
        <v>0</v>
      </c>
    </row>
    <row r="25" spans="1:5" ht="12.75">
      <c r="A25" s="682" t="s">
        <v>420</v>
      </c>
      <c r="B25" s="684">
        <f>+'1.sz.mell.'!C94</f>
        <v>203371</v>
      </c>
      <c r="C25" s="682" t="s">
        <v>612</v>
      </c>
      <c r="D25" s="686">
        <f>+'2.a.sz.mell  '!G31+'2.b.sz.mell  '!G28</f>
        <v>203371</v>
      </c>
      <c r="E25" s="684">
        <f t="shared" si="0"/>
        <v>0</v>
      </c>
    </row>
    <row r="26" spans="1:5" ht="12.75">
      <c r="A26" s="682"/>
      <c r="B26" s="684"/>
      <c r="C26" s="682"/>
      <c r="D26" s="686"/>
      <c r="E26" s="684"/>
    </row>
    <row r="27" spans="1:5" ht="15.75">
      <c r="A27" s="407" t="s">
        <v>483</v>
      </c>
      <c r="B27" s="685"/>
      <c r="C27" s="682"/>
      <c r="D27" s="686"/>
      <c r="E27" s="684"/>
    </row>
    <row r="28" spans="1:5" ht="12.75">
      <c r="A28" s="682"/>
      <c r="B28" s="684"/>
      <c r="C28" s="682"/>
      <c r="D28" s="686"/>
      <c r="E28" s="684"/>
    </row>
    <row r="29" spans="1:5" ht="12.75">
      <c r="A29" s="682" t="s">
        <v>608</v>
      </c>
      <c r="B29" s="684">
        <f>+'1.sz.mell.'!D86</f>
        <v>2038</v>
      </c>
      <c r="C29" s="682" t="s">
        <v>613</v>
      </c>
      <c r="D29" s="686">
        <f>+'2.a.sz.mell  '!H18+'2.b.sz.mell  '!H16</f>
        <v>2038</v>
      </c>
      <c r="E29" s="684">
        <f t="shared" si="0"/>
        <v>0</v>
      </c>
    </row>
    <row r="30" spans="1:5" ht="12.75">
      <c r="A30" s="682" t="s">
        <v>421</v>
      </c>
      <c r="B30" s="684">
        <f>+'1.sz.mell.'!D87</f>
        <v>0</v>
      </c>
      <c r="C30" s="682" t="s">
        <v>614</v>
      </c>
      <c r="D30" s="686">
        <f>+'2.a.sz.mell  '!H30+'2.b.sz.mell  '!H27</f>
        <v>0</v>
      </c>
      <c r="E30" s="684">
        <f t="shared" si="0"/>
        <v>0</v>
      </c>
    </row>
    <row r="31" spans="1:5" ht="12.75">
      <c r="A31" s="682" t="s">
        <v>422</v>
      </c>
      <c r="B31" s="684">
        <f>+'1.sz.mell.'!D94</f>
        <v>2038</v>
      </c>
      <c r="C31" s="682" t="s">
        <v>615</v>
      </c>
      <c r="D31" s="686">
        <f>+'2.a.sz.mell  '!H31+'2.b.sz.mell  '!H28</f>
        <v>2038</v>
      </c>
      <c r="E31" s="684">
        <f t="shared" si="0"/>
        <v>0</v>
      </c>
    </row>
    <row r="32" spans="1:5" ht="12.75">
      <c r="A32" s="682"/>
      <c r="B32" s="684"/>
      <c r="C32" s="682"/>
      <c r="D32" s="686"/>
      <c r="E32" s="684"/>
    </row>
    <row r="33" spans="1:5" ht="15.75">
      <c r="A33" s="407" t="s">
        <v>484</v>
      </c>
      <c r="B33" s="685"/>
      <c r="C33" s="682"/>
      <c r="D33" s="686"/>
      <c r="E33" s="684"/>
    </row>
    <row r="34" spans="1:5" ht="12.75">
      <c r="A34" s="682"/>
      <c r="B34" s="684"/>
      <c r="C34" s="682"/>
      <c r="D34" s="686"/>
      <c r="E34" s="684"/>
    </row>
    <row r="35" spans="1:5" ht="12.75">
      <c r="A35" s="682" t="s">
        <v>609</v>
      </c>
      <c r="B35" s="684">
        <f>+'1.sz.mell.'!E86</f>
        <v>198779</v>
      </c>
      <c r="C35" s="682" t="s">
        <v>616</v>
      </c>
      <c r="D35" s="686">
        <f>+'2.a.sz.mell  '!I18+'2.b.sz.mell  '!I16</f>
        <v>198779</v>
      </c>
      <c r="E35" s="684">
        <f t="shared" si="0"/>
        <v>0</v>
      </c>
    </row>
    <row r="36" spans="1:5" ht="12.75">
      <c r="A36" s="682" t="s">
        <v>423</v>
      </c>
      <c r="B36" s="684">
        <f>+'1.sz.mell.'!E87</f>
        <v>6630</v>
      </c>
      <c r="C36" s="682" t="s">
        <v>617</v>
      </c>
      <c r="D36" s="686">
        <f>+'2.a.sz.mell  '!I30+'2.b.sz.mell  '!I27</f>
        <v>6630</v>
      </c>
      <c r="E36" s="684">
        <f t="shared" si="0"/>
        <v>0</v>
      </c>
    </row>
    <row r="37" spans="1:5" ht="12.75">
      <c r="A37" s="682" t="s">
        <v>424</v>
      </c>
      <c r="B37" s="684">
        <f>+'1.sz.mell.'!E94</f>
        <v>205409</v>
      </c>
      <c r="C37" s="682" t="s">
        <v>618</v>
      </c>
      <c r="D37" s="686">
        <f>+'2.a.sz.mell  '!I31+'2.b.sz.mell  '!I28</f>
        <v>205409</v>
      </c>
      <c r="E37" s="684">
        <f t="shared" si="0"/>
        <v>0</v>
      </c>
    </row>
    <row r="38" spans="1:5" ht="12.75">
      <c r="A38" s="590"/>
      <c r="B38" s="590"/>
      <c r="C38" s="682"/>
      <c r="D38" s="686"/>
      <c r="E38" s="591"/>
    </row>
    <row r="39" spans="1:5" ht="12.75">
      <c r="A39" s="590"/>
      <c r="B39" s="590"/>
      <c r="C39" s="590"/>
      <c r="D39" s="590"/>
      <c r="E39" s="590"/>
    </row>
    <row r="40" spans="1:5" ht="12.75">
      <c r="A40" s="590"/>
      <c r="B40" s="590"/>
      <c r="C40" s="590"/>
      <c r="D40" s="590"/>
      <c r="E40" s="590"/>
    </row>
    <row r="41" spans="1:5" ht="12.75">
      <c r="A41" s="590"/>
      <c r="B41" s="590"/>
      <c r="C41" s="590"/>
      <c r="D41" s="590"/>
      <c r="E41" s="590"/>
    </row>
  </sheetData>
  <sheetProtection sheet="1" objects="1" scenarios="1"/>
  <conditionalFormatting sqref="E5:E37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zoomScale="120" zoomScaleNormal="120" zoomScalePageLayoutView="0" workbookViewId="0" topLeftCell="A1">
      <selection activeCell="A3" sqref="A3:E49"/>
    </sheetView>
  </sheetViews>
  <sheetFormatPr defaultColWidth="9.00390625" defaultRowHeight="12.75"/>
  <cols>
    <col min="1" max="1" width="8.50390625" style="250" customWidth="1"/>
    <col min="2" max="2" width="51.00390625" style="250" customWidth="1"/>
    <col min="3" max="3" width="14.375" style="250" customWidth="1"/>
    <col min="4" max="4" width="12.125" style="250" customWidth="1"/>
    <col min="5" max="5" width="13.125" style="250" customWidth="1"/>
    <col min="6" max="16384" width="9.375" style="250" customWidth="1"/>
  </cols>
  <sheetData>
    <row r="1" spans="1:5" ht="15.75" customHeight="1">
      <c r="A1" s="249" t="s">
        <v>0</v>
      </c>
      <c r="B1" s="249"/>
      <c r="C1" s="249"/>
      <c r="D1" s="249"/>
      <c r="E1" s="249"/>
    </row>
    <row r="2" spans="1:5" ht="15.75" customHeight="1" thickBot="1">
      <c r="A2" s="28"/>
      <c r="B2" s="28"/>
      <c r="C2" s="28"/>
      <c r="D2" s="1016" t="s">
        <v>49</v>
      </c>
      <c r="E2" s="1016"/>
    </row>
    <row r="3" spans="1:5" ht="37.5" customHeight="1" thickBot="1">
      <c r="A3" s="96" t="s">
        <v>1</v>
      </c>
      <c r="B3" s="97" t="s">
        <v>2</v>
      </c>
      <c r="C3" s="97" t="s">
        <v>697</v>
      </c>
      <c r="D3" s="97" t="s">
        <v>698</v>
      </c>
      <c r="E3" s="251" t="s">
        <v>699</v>
      </c>
    </row>
    <row r="4" spans="1:5" s="252" customFormat="1" ht="12" customHeight="1" thickBot="1">
      <c r="A4" s="198">
        <v>1</v>
      </c>
      <c r="B4" s="199">
        <v>2</v>
      </c>
      <c r="C4" s="199">
        <v>3</v>
      </c>
      <c r="D4" s="199">
        <v>4</v>
      </c>
      <c r="E4" s="200">
        <v>5</v>
      </c>
    </row>
    <row r="5" spans="1:5" s="11" customFormat="1" ht="12" customHeight="1" thickBot="1">
      <c r="A5" s="78" t="s">
        <v>3</v>
      </c>
      <c r="B5" s="221" t="s">
        <v>365</v>
      </c>
      <c r="C5" s="235"/>
      <c r="D5" s="235"/>
      <c r="E5" s="236"/>
    </row>
    <row r="6" spans="1:5" s="11" customFormat="1" ht="12" customHeight="1" thickBot="1">
      <c r="A6" s="74" t="s">
        <v>4</v>
      </c>
      <c r="B6" s="222" t="s">
        <v>366</v>
      </c>
      <c r="C6" s="254">
        <f>C7+C8+C9</f>
        <v>0</v>
      </c>
      <c r="D6" s="254">
        <f>D7+D8+D9</f>
        <v>0</v>
      </c>
      <c r="E6" s="255">
        <f>E7+E8+E9</f>
        <v>0</v>
      </c>
    </row>
    <row r="7" spans="1:5" s="11" customFormat="1" ht="12" customHeight="1">
      <c r="A7" s="52" t="s">
        <v>234</v>
      </c>
      <c r="B7" s="36" t="s">
        <v>352</v>
      </c>
      <c r="C7" s="63"/>
      <c r="D7" s="63"/>
      <c r="E7" s="64"/>
    </row>
    <row r="8" spans="1:5" s="11" customFormat="1" ht="12" customHeight="1">
      <c r="A8" s="50" t="s">
        <v>235</v>
      </c>
      <c r="B8" s="31" t="s">
        <v>80</v>
      </c>
      <c r="C8" s="32"/>
      <c r="D8" s="32"/>
      <c r="E8" s="60"/>
    </row>
    <row r="9" spans="1:5" s="11" customFormat="1" ht="12" customHeight="1" thickBot="1">
      <c r="A9" s="50" t="s">
        <v>236</v>
      </c>
      <c r="B9" s="31" t="s">
        <v>353</v>
      </c>
      <c r="C9" s="32"/>
      <c r="D9" s="32"/>
      <c r="E9" s="60"/>
    </row>
    <row r="10" spans="1:5" s="11" customFormat="1" ht="12" customHeight="1" thickBot="1">
      <c r="A10" s="74" t="s">
        <v>5</v>
      </c>
      <c r="B10" s="222" t="s">
        <v>367</v>
      </c>
      <c r="C10" s="254">
        <f>SUM(C11:C13)</f>
        <v>0</v>
      </c>
      <c r="D10" s="254">
        <f>SUM(D11:D13)</f>
        <v>0</v>
      </c>
      <c r="E10" s="255">
        <f>SUM(E11:E13)</f>
        <v>0</v>
      </c>
    </row>
    <row r="11" spans="1:5" s="11" customFormat="1" ht="12" customHeight="1">
      <c r="A11" s="52" t="s">
        <v>202</v>
      </c>
      <c r="B11" s="36" t="s">
        <v>160</v>
      </c>
      <c r="C11" s="63"/>
      <c r="D11" s="63"/>
      <c r="E11" s="64"/>
    </row>
    <row r="12" spans="1:5" s="11" customFormat="1" ht="12" customHeight="1">
      <c r="A12" s="49" t="s">
        <v>203</v>
      </c>
      <c r="B12" s="31" t="s">
        <v>159</v>
      </c>
      <c r="C12" s="58"/>
      <c r="D12" s="58"/>
      <c r="E12" s="59"/>
    </row>
    <row r="13" spans="1:5" s="11" customFormat="1" ht="12" customHeight="1" thickBot="1">
      <c r="A13" s="53" t="s">
        <v>204</v>
      </c>
      <c r="B13" s="39" t="s">
        <v>161</v>
      </c>
      <c r="C13" s="65"/>
      <c r="D13" s="65"/>
      <c r="E13" s="66"/>
    </row>
    <row r="14" spans="1:5" s="11" customFormat="1" ht="12" customHeight="1" thickBot="1">
      <c r="A14" s="74" t="s">
        <v>6</v>
      </c>
      <c r="B14" s="222" t="s">
        <v>379</v>
      </c>
      <c r="C14" s="254">
        <f>C15+C16+C17+C18</f>
        <v>209</v>
      </c>
      <c r="D14" s="254">
        <f>D15+D16+D17+D18</f>
        <v>0</v>
      </c>
      <c r="E14" s="255">
        <f>E15+E16+E17+E18</f>
        <v>209</v>
      </c>
    </row>
    <row r="15" spans="1:5" s="11" customFormat="1" ht="12" customHeight="1">
      <c r="A15" s="52" t="s">
        <v>206</v>
      </c>
      <c r="B15" s="218" t="s">
        <v>358</v>
      </c>
      <c r="C15" s="63">
        <v>209</v>
      </c>
      <c r="D15" s="63"/>
      <c r="E15" s="64">
        <v>209</v>
      </c>
    </row>
    <row r="16" spans="1:5" s="11" customFormat="1" ht="12" customHeight="1">
      <c r="A16" s="50" t="s">
        <v>207</v>
      </c>
      <c r="B16" s="219" t="s">
        <v>359</v>
      </c>
      <c r="C16" s="32"/>
      <c r="D16" s="32"/>
      <c r="E16" s="60"/>
    </row>
    <row r="17" spans="1:5" s="11" customFormat="1" ht="12" customHeight="1">
      <c r="A17" s="50" t="s">
        <v>208</v>
      </c>
      <c r="B17" s="219" t="s">
        <v>360</v>
      </c>
      <c r="C17" s="231"/>
      <c r="D17" s="231"/>
      <c r="E17" s="232"/>
    </row>
    <row r="18" spans="1:5" s="11" customFormat="1" ht="12" customHeight="1" thickBot="1">
      <c r="A18" s="49" t="s">
        <v>294</v>
      </c>
      <c r="B18" s="220" t="s">
        <v>361</v>
      </c>
      <c r="C18" s="233"/>
      <c r="D18" s="233"/>
      <c r="E18" s="234"/>
    </row>
    <row r="19" spans="1:5" s="11" customFormat="1" ht="12" customHeight="1" thickBot="1">
      <c r="A19" s="74" t="s">
        <v>7</v>
      </c>
      <c r="B19" s="222" t="s">
        <v>512</v>
      </c>
      <c r="C19" s="281">
        <f>C20+C21</f>
        <v>0</v>
      </c>
      <c r="D19" s="281">
        <f>D20+D21</f>
        <v>0</v>
      </c>
      <c r="E19" s="282">
        <f>E20+E21</f>
        <v>0</v>
      </c>
    </row>
    <row r="20" spans="1:5" s="11" customFormat="1" ht="12" customHeight="1">
      <c r="A20" s="54" t="s">
        <v>209</v>
      </c>
      <c r="B20" s="43" t="s">
        <v>513</v>
      </c>
      <c r="C20" s="44"/>
      <c r="D20" s="44"/>
      <c r="E20" s="69"/>
    </row>
    <row r="21" spans="1:5" s="11" customFormat="1" ht="12" customHeight="1" thickBot="1">
      <c r="A21" s="55" t="s">
        <v>210</v>
      </c>
      <c r="B21" s="36" t="s">
        <v>514</v>
      </c>
      <c r="C21" s="56"/>
      <c r="D21" s="56"/>
      <c r="E21" s="57"/>
    </row>
    <row r="22" spans="1:5" s="11" customFormat="1" ht="12" customHeight="1" thickBot="1">
      <c r="A22" s="74" t="s">
        <v>8</v>
      </c>
      <c r="B22" s="223" t="s">
        <v>517</v>
      </c>
      <c r="C22" s="261">
        <f>C5+C6+C10+C14+C19</f>
        <v>209</v>
      </c>
      <c r="D22" s="261">
        <f>D5+D6+D10+D14+D19</f>
        <v>0</v>
      </c>
      <c r="E22" s="262">
        <f>E5+E6+E10+E14+E19</f>
        <v>209</v>
      </c>
    </row>
    <row r="23" spans="1:5" s="11" customFormat="1" ht="12" customHeight="1" thickBot="1">
      <c r="A23" s="186" t="s">
        <v>9</v>
      </c>
      <c r="B23" s="222" t="s">
        <v>515</v>
      </c>
      <c r="C23" s="605"/>
      <c r="D23" s="605"/>
      <c r="E23" s="606"/>
    </row>
    <row r="24" spans="1:5" s="11" customFormat="1" ht="12" customHeight="1" thickBot="1">
      <c r="A24" s="566" t="s">
        <v>518</v>
      </c>
      <c r="B24" s="222" t="s">
        <v>519</v>
      </c>
      <c r="C24" s="624"/>
      <c r="D24" s="624"/>
      <c r="E24" s="625"/>
    </row>
    <row r="25" spans="1:6" s="11" customFormat="1" ht="15" customHeight="1" thickBot="1">
      <c r="A25" s="74" t="s">
        <v>11</v>
      </c>
      <c r="B25" s="222" t="s">
        <v>520</v>
      </c>
      <c r="C25" s="254">
        <f>C22+C23+C24</f>
        <v>209</v>
      </c>
      <c r="D25" s="254">
        <f>D22+D23+D24</f>
        <v>0</v>
      </c>
      <c r="E25" s="609">
        <f>E22+E23+E24</f>
        <v>209</v>
      </c>
      <c r="F25" s="610"/>
    </row>
    <row r="26" spans="1:5" ht="12.75" customHeight="1">
      <c r="A26" s="27"/>
      <c r="B26" s="27"/>
      <c r="C26" s="27"/>
      <c r="D26" s="27"/>
      <c r="E26" s="27"/>
    </row>
    <row r="27" spans="1:5" ht="16.5" customHeight="1">
      <c r="A27" s="1018" t="s">
        <v>33</v>
      </c>
      <c r="B27" s="1018"/>
      <c r="C27" s="1018"/>
      <c r="D27" s="1018"/>
      <c r="E27" s="1018"/>
    </row>
    <row r="28" spans="1:5" ht="16.5" customHeight="1" thickBot="1">
      <c r="A28" s="28"/>
      <c r="B28" s="28"/>
      <c r="C28" s="28"/>
      <c r="D28" s="1016" t="s">
        <v>49</v>
      </c>
      <c r="E28" s="1016"/>
    </row>
    <row r="29" spans="1:5" ht="37.5" customHeight="1" thickBot="1">
      <c r="A29" s="96" t="s">
        <v>1</v>
      </c>
      <c r="B29" s="97" t="s">
        <v>34</v>
      </c>
      <c r="C29" s="97" t="s">
        <v>697</v>
      </c>
      <c r="D29" s="97" t="s">
        <v>698</v>
      </c>
      <c r="E29" s="251" t="s">
        <v>699</v>
      </c>
    </row>
    <row r="30" spans="1:5" s="252" customFormat="1" ht="12" customHeight="1" thickBot="1">
      <c r="A30" s="198">
        <v>1</v>
      </c>
      <c r="B30" s="199">
        <v>2</v>
      </c>
      <c r="C30" s="199">
        <v>3</v>
      </c>
      <c r="D30" s="199">
        <v>4</v>
      </c>
      <c r="E30" s="200">
        <v>5</v>
      </c>
    </row>
    <row r="31" spans="1:5" ht="12" customHeight="1" thickBot="1">
      <c r="A31" s="78" t="s">
        <v>3</v>
      </c>
      <c r="B31" s="190" t="s">
        <v>523</v>
      </c>
      <c r="C31" s="263">
        <f>SUM(C32:C37)</f>
        <v>209</v>
      </c>
      <c r="D31" s="263">
        <f>SUM(D32:D37)</f>
        <v>0</v>
      </c>
      <c r="E31" s="264">
        <f>SUM(E32:E37)</f>
        <v>209</v>
      </c>
    </row>
    <row r="32" spans="1:5" ht="12" customHeight="1">
      <c r="A32" s="54" t="s">
        <v>228</v>
      </c>
      <c r="B32" s="43" t="s">
        <v>35</v>
      </c>
      <c r="C32" s="45"/>
      <c r="D32" s="45"/>
      <c r="E32" s="46"/>
    </row>
    <row r="33" spans="1:5" ht="12" customHeight="1">
      <c r="A33" s="50" t="s">
        <v>229</v>
      </c>
      <c r="B33" s="31" t="s">
        <v>36</v>
      </c>
      <c r="C33" s="33"/>
      <c r="D33" s="33"/>
      <c r="E33" s="34"/>
    </row>
    <row r="34" spans="1:5" ht="12" customHeight="1">
      <c r="A34" s="50" t="s">
        <v>230</v>
      </c>
      <c r="B34" s="31" t="s">
        <v>354</v>
      </c>
      <c r="C34" s="40">
        <v>209</v>
      </c>
      <c r="D34" s="40"/>
      <c r="E34" s="41">
        <v>209</v>
      </c>
    </row>
    <row r="35" spans="1:5" ht="12" customHeight="1">
      <c r="A35" s="50" t="s">
        <v>231</v>
      </c>
      <c r="B35" s="47" t="s">
        <v>179</v>
      </c>
      <c r="C35" s="40"/>
      <c r="D35" s="40"/>
      <c r="E35" s="41"/>
    </row>
    <row r="36" spans="1:5" ht="12" customHeight="1">
      <c r="A36" s="50" t="s">
        <v>400</v>
      </c>
      <c r="B36" s="31" t="s">
        <v>255</v>
      </c>
      <c r="C36" s="40"/>
      <c r="D36" s="40"/>
      <c r="E36" s="41"/>
    </row>
    <row r="37" spans="1:5" ht="12" customHeight="1" thickBot="1">
      <c r="A37" s="50" t="s">
        <v>232</v>
      </c>
      <c r="B37" s="86" t="s">
        <v>276</v>
      </c>
      <c r="C37" s="40"/>
      <c r="D37" s="40"/>
      <c r="E37" s="41"/>
    </row>
    <row r="38" spans="1:5" ht="12" customHeight="1" thickBot="1">
      <c r="A38" s="74" t="s">
        <v>4</v>
      </c>
      <c r="B38" s="187" t="s">
        <v>355</v>
      </c>
      <c r="C38" s="265">
        <f>SUM(C39:C42)</f>
        <v>0</v>
      </c>
      <c r="D38" s="265">
        <f>SUM(D39:D42)</f>
        <v>0</v>
      </c>
      <c r="E38" s="266">
        <f>SUM(E39:E42)</f>
        <v>0</v>
      </c>
    </row>
    <row r="39" spans="1:5" ht="12" customHeight="1">
      <c r="A39" s="52" t="s">
        <v>234</v>
      </c>
      <c r="B39" s="36" t="s">
        <v>527</v>
      </c>
      <c r="C39" s="37"/>
      <c r="D39" s="37"/>
      <c r="E39" s="38"/>
    </row>
    <row r="40" spans="1:5" ht="12" customHeight="1">
      <c r="A40" s="52" t="s">
        <v>235</v>
      </c>
      <c r="B40" s="31" t="s">
        <v>528</v>
      </c>
      <c r="C40" s="33"/>
      <c r="D40" s="33"/>
      <c r="E40" s="34"/>
    </row>
    <row r="41" spans="1:5" ht="12" customHeight="1">
      <c r="A41" s="52" t="s">
        <v>236</v>
      </c>
      <c r="B41" s="31" t="s">
        <v>263</v>
      </c>
      <c r="C41" s="33"/>
      <c r="D41" s="33"/>
      <c r="E41" s="34"/>
    </row>
    <row r="42" spans="1:5" ht="12" customHeight="1" thickBot="1">
      <c r="A42" s="52" t="s">
        <v>237</v>
      </c>
      <c r="B42" s="31" t="s">
        <v>262</v>
      </c>
      <c r="C42" s="33"/>
      <c r="D42" s="33"/>
      <c r="E42" s="34"/>
    </row>
    <row r="43" spans="1:5" ht="12" customHeight="1" thickBot="1">
      <c r="A43" s="74" t="s">
        <v>5</v>
      </c>
      <c r="B43" s="187" t="s">
        <v>356</v>
      </c>
      <c r="C43" s="265">
        <f>SUM(C44:C45)</f>
        <v>0</v>
      </c>
      <c r="D43" s="265">
        <f>SUM(D44:D45)</f>
        <v>0</v>
      </c>
      <c r="E43" s="266">
        <f>SUM(E44:E45)</f>
        <v>0</v>
      </c>
    </row>
    <row r="44" spans="1:5" ht="12" customHeight="1">
      <c r="A44" s="52" t="s">
        <v>202</v>
      </c>
      <c r="B44" s="36" t="s">
        <v>74</v>
      </c>
      <c r="C44" s="37"/>
      <c r="D44" s="37"/>
      <c r="E44" s="38"/>
    </row>
    <row r="45" spans="1:5" ht="12" customHeight="1" thickBot="1">
      <c r="A45" s="50" t="s">
        <v>203</v>
      </c>
      <c r="B45" s="31" t="s">
        <v>75</v>
      </c>
      <c r="C45" s="33"/>
      <c r="D45" s="33"/>
      <c r="E45" s="34"/>
    </row>
    <row r="46" spans="1:5" ht="12" customHeight="1" thickBot="1">
      <c r="A46" s="74" t="s">
        <v>6</v>
      </c>
      <c r="B46" s="187" t="s">
        <v>357</v>
      </c>
      <c r="C46" s="188"/>
      <c r="D46" s="188"/>
      <c r="E46" s="189"/>
    </row>
    <row r="47" spans="1:5" ht="15" customHeight="1" thickBot="1">
      <c r="A47" s="74" t="s">
        <v>7</v>
      </c>
      <c r="B47" s="197" t="s">
        <v>524</v>
      </c>
      <c r="C47" s="265">
        <f>C31+C38+C43+C46</f>
        <v>209</v>
      </c>
      <c r="D47" s="265">
        <f>D31+D38+D43+D46</f>
        <v>0</v>
      </c>
      <c r="E47" s="266">
        <f>E31+E38+E43+E46</f>
        <v>209</v>
      </c>
    </row>
    <row r="48" spans="1:5" s="11" customFormat="1" ht="12.75" customHeight="1" thickBot="1">
      <c r="A48" s="626" t="s">
        <v>8</v>
      </c>
      <c r="B48" s="627" t="s">
        <v>521</v>
      </c>
      <c r="C48" s="704"/>
      <c r="D48" s="705"/>
      <c r="E48" s="706"/>
    </row>
    <row r="49" spans="1:6" ht="15" customHeight="1" thickBot="1">
      <c r="A49" s="626" t="s">
        <v>9</v>
      </c>
      <c r="B49" s="627" t="s">
        <v>522</v>
      </c>
      <c r="C49" s="707">
        <f>+C47+C48</f>
        <v>209</v>
      </c>
      <c r="D49" s="707">
        <f>+D47+D48</f>
        <v>0</v>
      </c>
      <c r="E49" s="708">
        <f>+E47+E48</f>
        <v>209</v>
      </c>
      <c r="F49" s="612"/>
    </row>
  </sheetData>
  <sheetProtection/>
  <mergeCells count="3">
    <mergeCell ref="D2:E2"/>
    <mergeCell ref="D28:E28"/>
    <mergeCell ref="A27:E27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
Cigány Kisebbségi Önkormányzat
2010. ÉVI KÖLTSÉGVETÉSÉNEK PÉNZÜGYI MÉRLEGE
&amp;R&amp;"Times New Roman CE,Félkövér dőlt"&amp;11 3.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zoomScale="120" zoomScaleNormal="120" zoomScalePageLayoutView="0" workbookViewId="0" topLeftCell="A1">
      <selection activeCell="B26" sqref="B26"/>
    </sheetView>
  </sheetViews>
  <sheetFormatPr defaultColWidth="9.00390625" defaultRowHeight="12.75"/>
  <cols>
    <col min="1" max="1" width="8.50390625" style="250" customWidth="1"/>
    <col min="2" max="2" width="51.00390625" style="250" customWidth="1"/>
    <col min="3" max="3" width="14.375" style="250" customWidth="1"/>
    <col min="4" max="4" width="12.125" style="250" customWidth="1"/>
    <col min="5" max="5" width="13.125" style="250" customWidth="1"/>
    <col min="6" max="16384" width="9.375" style="250" customWidth="1"/>
  </cols>
  <sheetData>
    <row r="1" spans="1:5" ht="15.75" customHeight="1">
      <c r="A1" s="249" t="s">
        <v>0</v>
      </c>
      <c r="B1" s="249"/>
      <c r="C1" s="249"/>
      <c r="D1" s="249"/>
      <c r="E1" s="249"/>
    </row>
    <row r="2" spans="1:5" ht="15.75" customHeight="1" thickBot="1">
      <c r="A2" s="28"/>
      <c r="B2" s="28"/>
      <c r="C2" s="28"/>
      <c r="D2" s="1016" t="s">
        <v>49</v>
      </c>
      <c r="E2" s="1016"/>
    </row>
    <row r="3" spans="1:5" ht="37.5" customHeight="1" thickBot="1">
      <c r="A3" s="96" t="s">
        <v>1</v>
      </c>
      <c r="B3" s="97" t="s">
        <v>2</v>
      </c>
      <c r="C3" s="97" t="s">
        <v>457</v>
      </c>
      <c r="D3" s="97" t="s">
        <v>458</v>
      </c>
      <c r="E3" s="251" t="s">
        <v>459</v>
      </c>
    </row>
    <row r="4" spans="1:5" s="252" customFormat="1" ht="12" customHeight="1" thickBot="1">
      <c r="A4" s="198">
        <v>1</v>
      </c>
      <c r="B4" s="199">
        <v>2</v>
      </c>
      <c r="C4" s="199">
        <v>3</v>
      </c>
      <c r="D4" s="199">
        <v>4</v>
      </c>
      <c r="E4" s="200">
        <v>5</v>
      </c>
    </row>
    <row r="5" spans="1:5" s="11" customFormat="1" ht="12" customHeight="1" thickBot="1">
      <c r="A5" s="78" t="s">
        <v>3</v>
      </c>
      <c r="B5" s="221" t="s">
        <v>365</v>
      </c>
      <c r="C5" s="235"/>
      <c r="D5" s="235"/>
      <c r="E5" s="236"/>
    </row>
    <row r="6" spans="1:5" s="11" customFormat="1" ht="12" customHeight="1" thickBot="1">
      <c r="A6" s="74" t="s">
        <v>4</v>
      </c>
      <c r="B6" s="222" t="s">
        <v>366</v>
      </c>
      <c r="C6" s="254">
        <f>C7+C8+C9</f>
        <v>0</v>
      </c>
      <c r="D6" s="254">
        <f>D7+D8+D9</f>
        <v>0</v>
      </c>
      <c r="E6" s="255">
        <f>E7+E8+E9</f>
        <v>0</v>
      </c>
    </row>
    <row r="7" spans="1:5" s="11" customFormat="1" ht="12" customHeight="1">
      <c r="A7" s="52" t="s">
        <v>234</v>
      </c>
      <c r="B7" s="36" t="s">
        <v>352</v>
      </c>
      <c r="C7" s="63"/>
      <c r="D7" s="63"/>
      <c r="E7" s="64"/>
    </row>
    <row r="8" spans="1:5" s="11" customFormat="1" ht="12" customHeight="1">
      <c r="A8" s="50" t="s">
        <v>235</v>
      </c>
      <c r="B8" s="31" t="s">
        <v>80</v>
      </c>
      <c r="C8" s="32"/>
      <c r="D8" s="32"/>
      <c r="E8" s="60"/>
    </row>
    <row r="9" spans="1:5" s="11" customFormat="1" ht="12" customHeight="1" thickBot="1">
      <c r="A9" s="50" t="s">
        <v>236</v>
      </c>
      <c r="B9" s="31" t="s">
        <v>353</v>
      </c>
      <c r="C9" s="32"/>
      <c r="D9" s="32"/>
      <c r="E9" s="60"/>
    </row>
    <row r="10" spans="1:5" s="11" customFormat="1" ht="12" customHeight="1" thickBot="1">
      <c r="A10" s="74" t="s">
        <v>5</v>
      </c>
      <c r="B10" s="222" t="s">
        <v>367</v>
      </c>
      <c r="C10" s="254">
        <f>SUM(C11:C13)</f>
        <v>0</v>
      </c>
      <c r="D10" s="254">
        <f>SUM(D11:D13)</f>
        <v>0</v>
      </c>
      <c r="E10" s="255">
        <f>SUM(E11:E13)</f>
        <v>0</v>
      </c>
    </row>
    <row r="11" spans="1:5" s="11" customFormat="1" ht="12" customHeight="1">
      <c r="A11" s="52" t="s">
        <v>202</v>
      </c>
      <c r="B11" s="36" t="s">
        <v>160</v>
      </c>
      <c r="C11" s="63"/>
      <c r="D11" s="63"/>
      <c r="E11" s="64"/>
    </row>
    <row r="12" spans="1:5" s="11" customFormat="1" ht="12" customHeight="1">
      <c r="A12" s="49" t="s">
        <v>203</v>
      </c>
      <c r="B12" s="31" t="s">
        <v>159</v>
      </c>
      <c r="C12" s="58"/>
      <c r="D12" s="58"/>
      <c r="E12" s="59"/>
    </row>
    <row r="13" spans="1:5" s="11" customFormat="1" ht="12" customHeight="1" thickBot="1">
      <c r="A13" s="53" t="s">
        <v>204</v>
      </c>
      <c r="B13" s="39" t="s">
        <v>161</v>
      </c>
      <c r="C13" s="65"/>
      <c r="D13" s="65"/>
      <c r="E13" s="66"/>
    </row>
    <row r="14" spans="1:5" s="11" customFormat="1" ht="12" customHeight="1" thickBot="1">
      <c r="A14" s="74" t="s">
        <v>6</v>
      </c>
      <c r="B14" s="222" t="s">
        <v>379</v>
      </c>
      <c r="C14" s="254">
        <f>C15+C16+C17+C18</f>
        <v>0</v>
      </c>
      <c r="D14" s="254">
        <f>D15+D16+D17+D18</f>
        <v>0</v>
      </c>
      <c r="E14" s="255">
        <f>E15+E16+E17+E18</f>
        <v>0</v>
      </c>
    </row>
    <row r="15" spans="1:5" s="11" customFormat="1" ht="12" customHeight="1">
      <c r="A15" s="52" t="s">
        <v>206</v>
      </c>
      <c r="B15" s="218" t="s">
        <v>358</v>
      </c>
      <c r="C15" s="237"/>
      <c r="D15" s="237"/>
      <c r="E15" s="238"/>
    </row>
    <row r="16" spans="1:5" s="11" customFormat="1" ht="12" customHeight="1">
      <c r="A16" s="50" t="s">
        <v>207</v>
      </c>
      <c r="B16" s="219" t="s">
        <v>359</v>
      </c>
      <c r="C16" s="231"/>
      <c r="D16" s="231"/>
      <c r="E16" s="232"/>
    </row>
    <row r="17" spans="1:5" s="11" customFormat="1" ht="12" customHeight="1">
      <c r="A17" s="50" t="s">
        <v>208</v>
      </c>
      <c r="B17" s="219" t="s">
        <v>360</v>
      </c>
      <c r="C17" s="231"/>
      <c r="D17" s="231"/>
      <c r="E17" s="232"/>
    </row>
    <row r="18" spans="1:5" s="11" customFormat="1" ht="12" customHeight="1" thickBot="1">
      <c r="A18" s="49" t="s">
        <v>294</v>
      </c>
      <c r="B18" s="220" t="s">
        <v>361</v>
      </c>
      <c r="C18" s="233"/>
      <c r="D18" s="233"/>
      <c r="E18" s="234"/>
    </row>
    <row r="19" spans="1:5" s="11" customFormat="1" ht="12" customHeight="1" thickBot="1">
      <c r="A19" s="74" t="s">
        <v>7</v>
      </c>
      <c r="B19" s="222" t="s">
        <v>512</v>
      </c>
      <c r="C19" s="281">
        <f>C20+C21</f>
        <v>0</v>
      </c>
      <c r="D19" s="281">
        <f>D20+D21</f>
        <v>0</v>
      </c>
      <c r="E19" s="282">
        <f>E20+E21</f>
        <v>0</v>
      </c>
    </row>
    <row r="20" spans="1:5" s="11" customFormat="1" ht="12" customHeight="1">
      <c r="A20" s="54" t="s">
        <v>209</v>
      </c>
      <c r="B20" s="43" t="s">
        <v>513</v>
      </c>
      <c r="C20" s="44"/>
      <c r="D20" s="44"/>
      <c r="E20" s="69"/>
    </row>
    <row r="21" spans="1:5" s="11" customFormat="1" ht="12" customHeight="1" thickBot="1">
      <c r="A21" s="55" t="s">
        <v>210</v>
      </c>
      <c r="B21" s="36" t="s">
        <v>514</v>
      </c>
      <c r="C21" s="56"/>
      <c r="D21" s="56"/>
      <c r="E21" s="57"/>
    </row>
    <row r="22" spans="1:5" s="11" customFormat="1" ht="12" customHeight="1" thickBot="1">
      <c r="A22" s="74" t="s">
        <v>8</v>
      </c>
      <c r="B22" s="628" t="s">
        <v>525</v>
      </c>
      <c r="C22" s="254">
        <f>C5+C6+C10+C14+C19</f>
        <v>0</v>
      </c>
      <c r="D22" s="254">
        <f>D5+D6+D10+D14+D19</f>
        <v>0</v>
      </c>
      <c r="E22" s="255">
        <f>E5+E6+E10+E14+E19</f>
        <v>0</v>
      </c>
    </row>
    <row r="23" spans="1:5" s="11" customFormat="1" ht="12" customHeight="1" thickBot="1">
      <c r="A23" s="186" t="s">
        <v>9</v>
      </c>
      <c r="B23" s="222" t="s">
        <v>515</v>
      </c>
      <c r="C23" s="605"/>
      <c r="D23" s="605"/>
      <c r="E23" s="606"/>
    </row>
    <row r="24" spans="1:5" s="11" customFormat="1" ht="12" customHeight="1" thickBot="1">
      <c r="A24" s="629" t="s">
        <v>10</v>
      </c>
      <c r="B24" s="222" t="s">
        <v>526</v>
      </c>
      <c r="C24" s="233"/>
      <c r="D24" s="233"/>
      <c r="E24" s="234"/>
    </row>
    <row r="25" spans="1:6" s="11" customFormat="1" ht="12.75" customHeight="1" thickBot="1">
      <c r="A25" s="74" t="s">
        <v>11</v>
      </c>
      <c r="B25" s="222" t="s">
        <v>516</v>
      </c>
      <c r="C25" s="254">
        <f>C22+C23+C24</f>
        <v>0</v>
      </c>
      <c r="D25" s="254">
        <f>D22+D23+D24</f>
        <v>0</v>
      </c>
      <c r="E25" s="609">
        <f>E22+E23+E24</f>
        <v>0</v>
      </c>
      <c r="F25" s="610"/>
    </row>
    <row r="26" spans="1:5" ht="12.75" customHeight="1">
      <c r="A26" s="27"/>
      <c r="B26" s="27"/>
      <c r="C26" s="27"/>
      <c r="D26" s="27"/>
      <c r="E26" s="27"/>
    </row>
    <row r="27" spans="1:5" ht="16.5" customHeight="1">
      <c r="A27" s="1018" t="s">
        <v>33</v>
      </c>
      <c r="B27" s="1018"/>
      <c r="C27" s="1018"/>
      <c r="D27" s="1018"/>
      <c r="E27" s="1018"/>
    </row>
    <row r="28" spans="1:5" ht="16.5" customHeight="1" thickBot="1">
      <c r="A28" s="28"/>
      <c r="B28" s="28"/>
      <c r="C28" s="28"/>
      <c r="D28" s="1016" t="s">
        <v>49</v>
      </c>
      <c r="E28" s="1016"/>
    </row>
    <row r="29" spans="1:5" ht="37.5" customHeight="1" thickBot="1">
      <c r="A29" s="96" t="s">
        <v>1</v>
      </c>
      <c r="B29" s="97" t="s">
        <v>34</v>
      </c>
      <c r="C29" s="97" t="s">
        <v>457</v>
      </c>
      <c r="D29" s="97" t="s">
        <v>458</v>
      </c>
      <c r="E29" s="251" t="s">
        <v>459</v>
      </c>
    </row>
    <row r="30" spans="1:5" s="252" customFormat="1" ht="12" customHeight="1" thickBot="1">
      <c r="A30" s="198">
        <v>1</v>
      </c>
      <c r="B30" s="199">
        <v>2</v>
      </c>
      <c r="C30" s="199">
        <v>3</v>
      </c>
      <c r="D30" s="199">
        <v>4</v>
      </c>
      <c r="E30" s="200">
        <v>5</v>
      </c>
    </row>
    <row r="31" spans="1:5" ht="12" customHeight="1" thickBot="1">
      <c r="A31" s="78" t="s">
        <v>3</v>
      </c>
      <c r="B31" s="190" t="s">
        <v>523</v>
      </c>
      <c r="C31" s="263">
        <f>SUM(C32:C37)</f>
        <v>0</v>
      </c>
      <c r="D31" s="263">
        <f>SUM(D32:D37)</f>
        <v>0</v>
      </c>
      <c r="E31" s="264">
        <f>SUM(E32:E37)</f>
        <v>0</v>
      </c>
    </row>
    <row r="32" spans="1:5" ht="12" customHeight="1">
      <c r="A32" s="54" t="s">
        <v>228</v>
      </c>
      <c r="B32" s="43" t="s">
        <v>35</v>
      </c>
      <c r="C32" s="45"/>
      <c r="D32" s="45"/>
      <c r="E32" s="46"/>
    </row>
    <row r="33" spans="1:5" ht="12" customHeight="1">
      <c r="A33" s="50" t="s">
        <v>229</v>
      </c>
      <c r="B33" s="31" t="s">
        <v>36</v>
      </c>
      <c r="C33" s="33"/>
      <c r="D33" s="33"/>
      <c r="E33" s="34"/>
    </row>
    <row r="34" spans="1:5" ht="12" customHeight="1">
      <c r="A34" s="50" t="s">
        <v>230</v>
      </c>
      <c r="B34" s="31" t="s">
        <v>354</v>
      </c>
      <c r="C34" s="40"/>
      <c r="D34" s="40"/>
      <c r="E34" s="41"/>
    </row>
    <row r="35" spans="1:5" ht="12" customHeight="1">
      <c r="A35" s="50" t="s">
        <v>231</v>
      </c>
      <c r="B35" s="47" t="s">
        <v>179</v>
      </c>
      <c r="C35" s="40"/>
      <c r="D35" s="40"/>
      <c r="E35" s="41"/>
    </row>
    <row r="36" spans="1:5" ht="12" customHeight="1">
      <c r="A36" s="50" t="s">
        <v>400</v>
      </c>
      <c r="B36" s="31" t="s">
        <v>255</v>
      </c>
      <c r="C36" s="40"/>
      <c r="D36" s="40"/>
      <c r="E36" s="41"/>
    </row>
    <row r="37" spans="1:5" ht="12" customHeight="1" thickBot="1">
      <c r="A37" s="50" t="s">
        <v>232</v>
      </c>
      <c r="B37" s="86" t="s">
        <v>276</v>
      </c>
      <c r="C37" s="40"/>
      <c r="D37" s="40"/>
      <c r="E37" s="41"/>
    </row>
    <row r="38" spans="1:5" ht="12" customHeight="1" thickBot="1">
      <c r="A38" s="74" t="s">
        <v>4</v>
      </c>
      <c r="B38" s="187" t="s">
        <v>355</v>
      </c>
      <c r="C38" s="265">
        <f>SUM(C39:C42)</f>
        <v>0</v>
      </c>
      <c r="D38" s="265">
        <f>SUM(D39:D42)</f>
        <v>0</v>
      </c>
      <c r="E38" s="266">
        <f>SUM(E39:E42)</f>
        <v>0</v>
      </c>
    </row>
    <row r="39" spans="1:5" ht="12" customHeight="1">
      <c r="A39" s="52" t="s">
        <v>234</v>
      </c>
      <c r="B39" s="36" t="s">
        <v>527</v>
      </c>
      <c r="C39" s="37"/>
      <c r="D39" s="37"/>
      <c r="E39" s="38"/>
    </row>
    <row r="40" spans="1:5" ht="12" customHeight="1">
      <c r="A40" s="52" t="s">
        <v>235</v>
      </c>
      <c r="B40" s="31" t="s">
        <v>528</v>
      </c>
      <c r="C40" s="33"/>
      <c r="D40" s="33"/>
      <c r="E40" s="34"/>
    </row>
    <row r="41" spans="1:5" ht="12" customHeight="1">
      <c r="A41" s="52" t="s">
        <v>236</v>
      </c>
      <c r="B41" s="31" t="s">
        <v>263</v>
      </c>
      <c r="C41" s="33"/>
      <c r="D41" s="33"/>
      <c r="E41" s="34"/>
    </row>
    <row r="42" spans="1:5" ht="12" customHeight="1" thickBot="1">
      <c r="A42" s="52" t="s">
        <v>237</v>
      </c>
      <c r="B42" s="31" t="s">
        <v>262</v>
      </c>
      <c r="C42" s="33"/>
      <c r="D42" s="33"/>
      <c r="E42" s="34"/>
    </row>
    <row r="43" spans="1:5" ht="12" customHeight="1" thickBot="1">
      <c r="A43" s="74" t="s">
        <v>5</v>
      </c>
      <c r="B43" s="187" t="s">
        <v>356</v>
      </c>
      <c r="C43" s="265">
        <f>SUM(C44:C45)</f>
        <v>0</v>
      </c>
      <c r="D43" s="265">
        <f>SUM(D44:D45)</f>
        <v>0</v>
      </c>
      <c r="E43" s="266">
        <f>SUM(E44:E45)</f>
        <v>0</v>
      </c>
    </row>
    <row r="44" spans="1:5" ht="12" customHeight="1">
      <c r="A44" s="52" t="s">
        <v>202</v>
      </c>
      <c r="B44" s="36" t="s">
        <v>74</v>
      </c>
      <c r="C44" s="37"/>
      <c r="D44" s="37"/>
      <c r="E44" s="38"/>
    </row>
    <row r="45" spans="1:5" ht="12" customHeight="1" thickBot="1">
      <c r="A45" s="50" t="s">
        <v>203</v>
      </c>
      <c r="B45" s="31" t="s">
        <v>75</v>
      </c>
      <c r="C45" s="33"/>
      <c r="D45" s="33"/>
      <c r="E45" s="34"/>
    </row>
    <row r="46" spans="1:5" ht="16.5" thickBot="1">
      <c r="A46" s="78" t="s">
        <v>6</v>
      </c>
      <c r="B46" s="190" t="s">
        <v>357</v>
      </c>
      <c r="C46" s="188"/>
      <c r="D46" s="188"/>
      <c r="E46" s="189"/>
    </row>
    <row r="47" spans="1:5" ht="15" customHeight="1" thickBot="1">
      <c r="A47" s="626" t="s">
        <v>7</v>
      </c>
      <c r="B47" s="627" t="s">
        <v>462</v>
      </c>
      <c r="C47" s="265">
        <f>C31+C38+C43+C46</f>
        <v>0</v>
      </c>
      <c r="D47" s="265">
        <f>D31+D38+D43+D46</f>
        <v>0</v>
      </c>
      <c r="E47" s="630">
        <f>E31+E38+E43+E46</f>
        <v>0</v>
      </c>
    </row>
    <row r="48" spans="1:5" s="11" customFormat="1" ht="12.75" customHeight="1" thickBot="1">
      <c r="A48" s="626" t="s">
        <v>8</v>
      </c>
      <c r="B48" s="627" t="s">
        <v>521</v>
      </c>
      <c r="C48" s="705"/>
      <c r="D48" s="705"/>
      <c r="E48" s="706"/>
    </row>
    <row r="49" spans="1:5" ht="16.5" thickBot="1">
      <c r="A49" s="626" t="s">
        <v>9</v>
      </c>
      <c r="B49" s="627" t="s">
        <v>522</v>
      </c>
      <c r="C49" s="709">
        <f>+C47+C48</f>
        <v>0</v>
      </c>
      <c r="D49" s="709">
        <f>+D47+D48</f>
        <v>0</v>
      </c>
      <c r="E49" s="710">
        <f>+E47+E48</f>
        <v>0</v>
      </c>
    </row>
  </sheetData>
  <sheetProtection sheet="1" objects="1" scenarios="1"/>
  <mergeCells count="3">
    <mergeCell ref="D2:E2"/>
    <mergeCell ref="D28:E28"/>
    <mergeCell ref="A27:E27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
..............................Kisebbségi Önkormányzat
2010. ÉVI KÖLTSÉGVETÉSÉNEK PÉNZÜGYI MÉRLEGE
&amp;R&amp;"Times New Roman CE,Félkövér dőlt"&amp;11 3/b.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2">
      <selection activeCell="B29" sqref="B29"/>
    </sheetView>
  </sheetViews>
  <sheetFormatPr defaultColWidth="9.00390625" defaultRowHeight="12.75"/>
  <cols>
    <col min="1" max="1" width="84.875" style="285" customWidth="1"/>
    <col min="2" max="2" width="15.875" style="285" customWidth="1"/>
    <col min="3" max="4" width="20.875" style="285" customWidth="1"/>
    <col min="5" max="16384" width="9.375" style="285" customWidth="1"/>
  </cols>
  <sheetData>
    <row r="1" spans="1:4" ht="47.25" customHeight="1" thickBot="1">
      <c r="A1" s="283" t="s">
        <v>683</v>
      </c>
      <c r="B1" s="284"/>
      <c r="C1" s="284"/>
      <c r="D1" s="284"/>
    </row>
    <row r="2" spans="1:4" s="286" customFormat="1" ht="24" customHeight="1">
      <c r="A2" s="1026" t="s">
        <v>40</v>
      </c>
      <c r="B2" s="1024" t="s">
        <v>187</v>
      </c>
      <c r="C2" s="1024" t="s">
        <v>190</v>
      </c>
      <c r="D2" s="1029" t="s">
        <v>188</v>
      </c>
    </row>
    <row r="3" spans="1:4" s="287" customFormat="1" ht="16.5" customHeight="1">
      <c r="A3" s="1027"/>
      <c r="B3" s="1025"/>
      <c r="C3" s="1025"/>
      <c r="D3" s="1030"/>
    </row>
    <row r="4" spans="1:4" s="288" customFormat="1" ht="12.75">
      <c r="A4" s="1027"/>
      <c r="B4" s="1025"/>
      <c r="C4" s="1025"/>
      <c r="D4" s="1030"/>
    </row>
    <row r="5" spans="1:4" s="287" customFormat="1" ht="16.5" customHeight="1" thickBot="1">
      <c r="A5" s="1028"/>
      <c r="B5" s="289" t="s">
        <v>42</v>
      </c>
      <c r="C5" s="289" t="s">
        <v>41</v>
      </c>
      <c r="D5" s="290" t="s">
        <v>636</v>
      </c>
    </row>
    <row r="6" spans="1:4" s="294" customFormat="1" ht="13.5" thickBot="1">
      <c r="A6" s="291">
        <v>1</v>
      </c>
      <c r="B6" s="292">
        <v>2</v>
      </c>
      <c r="C6" s="292">
        <v>3</v>
      </c>
      <c r="D6" s="293">
        <v>4</v>
      </c>
    </row>
    <row r="7" spans="1:4" ht="12.75">
      <c r="A7" s="522" t="s">
        <v>635</v>
      </c>
      <c r="B7" s="523">
        <v>2769</v>
      </c>
      <c r="C7" s="741">
        <v>945</v>
      </c>
      <c r="D7" s="742">
        <f>B7*C7</f>
        <v>2616705</v>
      </c>
    </row>
    <row r="8" spans="1:4" ht="12.75" customHeight="1">
      <c r="A8" s="524" t="s">
        <v>704</v>
      </c>
      <c r="B8" s="525"/>
      <c r="C8" s="743"/>
      <c r="D8" s="744">
        <v>983295</v>
      </c>
    </row>
    <row r="9" spans="1:4" ht="22.5">
      <c r="A9" s="524" t="s">
        <v>637</v>
      </c>
      <c r="B9" s="525">
        <v>4221</v>
      </c>
      <c r="C9" s="743">
        <v>945</v>
      </c>
      <c r="D9" s="744">
        <f aca="true" t="shared" si="0" ref="D9:D26">B9*C9</f>
        <v>3988845</v>
      </c>
    </row>
    <row r="10" spans="1:4" ht="12.75">
      <c r="A10" s="524" t="s">
        <v>638</v>
      </c>
      <c r="B10" s="525">
        <v>13899</v>
      </c>
      <c r="C10" s="743">
        <v>945</v>
      </c>
      <c r="D10" s="744">
        <f t="shared" si="0"/>
        <v>13134555</v>
      </c>
    </row>
    <row r="11" spans="1:4" ht="12.75">
      <c r="A11" s="524" t="s">
        <v>639</v>
      </c>
      <c r="B11" s="525"/>
      <c r="C11" s="743"/>
      <c r="D11" s="744">
        <v>7676667</v>
      </c>
    </row>
    <row r="12" spans="1:4" ht="12.75">
      <c r="A12" s="524" t="s">
        <v>640</v>
      </c>
      <c r="B12" s="525"/>
      <c r="C12" s="743"/>
      <c r="D12" s="744">
        <v>826667</v>
      </c>
    </row>
    <row r="13" spans="1:4" ht="12.75">
      <c r="A13" s="524" t="s">
        <v>641</v>
      </c>
      <c r="B13" s="525">
        <v>68000</v>
      </c>
      <c r="C13" s="743">
        <v>35</v>
      </c>
      <c r="D13" s="744">
        <f t="shared" si="0"/>
        <v>2380000</v>
      </c>
    </row>
    <row r="14" spans="1:4" ht="12.75">
      <c r="A14" s="524" t="s">
        <v>642</v>
      </c>
      <c r="B14" s="525"/>
      <c r="C14" s="743"/>
      <c r="D14" s="744">
        <f t="shared" si="0"/>
        <v>0</v>
      </c>
    </row>
    <row r="15" spans="1:4" ht="12.75">
      <c r="A15" s="524" t="s">
        <v>643</v>
      </c>
      <c r="B15" s="525"/>
      <c r="C15" s="743"/>
      <c r="D15" s="744">
        <v>55524978</v>
      </c>
    </row>
    <row r="16" spans="1:4" ht="12.75">
      <c r="A16" s="524" t="s">
        <v>644</v>
      </c>
      <c r="B16" s="525"/>
      <c r="C16" s="743"/>
      <c r="D16" s="744">
        <v>19878000</v>
      </c>
    </row>
    <row r="17" spans="1:4" ht="12.75">
      <c r="A17" s="524" t="s">
        <v>645</v>
      </c>
      <c r="B17" s="525"/>
      <c r="C17" s="743"/>
      <c r="D17" s="744">
        <v>33419470</v>
      </c>
    </row>
    <row r="18" spans="1:4" ht="12.75">
      <c r="A18" s="524" t="s">
        <v>705</v>
      </c>
      <c r="B18" s="525"/>
      <c r="C18" s="743"/>
      <c r="D18" s="744">
        <v>5118360</v>
      </c>
    </row>
    <row r="19" spans="1:4" ht="12.75">
      <c r="A19" s="524" t="s">
        <v>706</v>
      </c>
      <c r="B19" s="525">
        <v>100</v>
      </c>
      <c r="C19" s="743">
        <v>180</v>
      </c>
      <c r="D19" s="744">
        <v>18000</v>
      </c>
    </row>
    <row r="20" spans="1:4" ht="12.75">
      <c r="A20" s="524" t="s">
        <v>707</v>
      </c>
      <c r="B20" s="525">
        <v>55360</v>
      </c>
      <c r="C20" s="743">
        <v>35</v>
      </c>
      <c r="D20" s="744">
        <f t="shared" si="0"/>
        <v>1937600</v>
      </c>
    </row>
    <row r="21" spans="1:4" ht="12.75">
      <c r="A21" s="524"/>
      <c r="B21" s="525"/>
      <c r="C21" s="743"/>
      <c r="D21" s="744">
        <f t="shared" si="0"/>
        <v>0</v>
      </c>
    </row>
    <row r="22" spans="1:4" ht="12.75">
      <c r="A22" s="524"/>
      <c r="B22" s="525"/>
      <c r="C22" s="743"/>
      <c r="D22" s="744">
        <f t="shared" si="0"/>
        <v>0</v>
      </c>
    </row>
    <row r="23" spans="1:4" ht="12.75">
      <c r="A23" s="524"/>
      <c r="B23" s="525"/>
      <c r="C23" s="743"/>
      <c r="D23" s="744">
        <f t="shared" si="0"/>
        <v>0</v>
      </c>
    </row>
    <row r="24" spans="1:4" ht="12.75">
      <c r="A24" s="524"/>
      <c r="B24" s="525"/>
      <c r="C24" s="743"/>
      <c r="D24" s="744">
        <f t="shared" si="0"/>
        <v>0</v>
      </c>
    </row>
    <row r="25" spans="1:4" ht="12.75">
      <c r="A25" s="524"/>
      <c r="B25" s="525"/>
      <c r="C25" s="743"/>
      <c r="D25" s="744">
        <f t="shared" si="0"/>
        <v>0</v>
      </c>
    </row>
    <row r="26" spans="1:4" ht="13.5" thickBot="1">
      <c r="A26" s="526"/>
      <c r="B26" s="527"/>
      <c r="C26" s="745"/>
      <c r="D26" s="746">
        <f t="shared" si="0"/>
        <v>0</v>
      </c>
    </row>
    <row r="27" spans="1:4" s="296" customFormat="1" ht="19.5" customHeight="1" thickBot="1">
      <c r="A27" s="201" t="s">
        <v>43</v>
      </c>
      <c r="B27" s="528"/>
      <c r="C27" s="528"/>
      <c r="D27" s="295">
        <f>SUM(D7:D26)</f>
        <v>147503142</v>
      </c>
    </row>
  </sheetData>
  <sheetProtection/>
  <mergeCells count="4">
    <mergeCell ref="B2:B4"/>
    <mergeCell ref="A2:A5"/>
    <mergeCell ref="C2:C4"/>
    <mergeCell ref="D2:D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 xml:space="preserve">&amp;R&amp;"Times New Roman CE,Félkövér dőlt"&amp;11 4.sz. melléklet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7.125" style="270" customWidth="1"/>
    <col min="2" max="2" width="15.625" style="269" customWidth="1"/>
    <col min="3" max="3" width="16.375" style="269" customWidth="1"/>
    <col min="4" max="4" width="18.00390625" style="269" customWidth="1"/>
    <col min="5" max="5" width="16.625" style="269" customWidth="1"/>
    <col min="6" max="6" width="18.875" style="302" customWidth="1"/>
    <col min="7" max="8" width="12.875" style="269" customWidth="1"/>
    <col min="9" max="9" width="13.875" style="269" customWidth="1"/>
    <col min="10" max="16384" width="9.375" style="269" customWidth="1"/>
  </cols>
  <sheetData>
    <row r="1" ht="18" customHeight="1" thickBot="1">
      <c r="F1" s="297" t="s">
        <v>89</v>
      </c>
    </row>
    <row r="2" spans="1:6" s="277" customFormat="1" ht="44.25" customHeight="1" thickBot="1">
      <c r="A2" s="275" t="s">
        <v>96</v>
      </c>
      <c r="B2" s="276" t="s">
        <v>97</v>
      </c>
      <c r="C2" s="276" t="s">
        <v>98</v>
      </c>
      <c r="D2" s="276" t="s">
        <v>684</v>
      </c>
      <c r="E2" s="276" t="s">
        <v>682</v>
      </c>
      <c r="F2" s="298" t="s">
        <v>708</v>
      </c>
    </row>
    <row r="3" spans="1:6" s="302" customFormat="1" ht="12" customHeight="1" thickBot="1">
      <c r="A3" s="299">
        <v>1</v>
      </c>
      <c r="B3" s="300">
        <v>2</v>
      </c>
      <c r="C3" s="300">
        <v>3</v>
      </c>
      <c r="D3" s="300">
        <v>4</v>
      </c>
      <c r="E3" s="300">
        <v>5</v>
      </c>
      <c r="F3" s="301" t="s">
        <v>173</v>
      </c>
    </row>
    <row r="4" spans="1:6" ht="15.75" customHeight="1">
      <c r="A4" s="279"/>
      <c r="B4" s="168"/>
      <c r="C4" s="303"/>
      <c r="D4" s="168"/>
      <c r="E4" s="168"/>
      <c r="F4" s="304"/>
    </row>
    <row r="5" spans="1:6" ht="15.75" customHeight="1">
      <c r="A5" s="279" t="s">
        <v>646</v>
      </c>
      <c r="B5" s="168">
        <v>300</v>
      </c>
      <c r="C5" s="303"/>
      <c r="D5" s="168"/>
      <c r="E5" s="168">
        <v>300</v>
      </c>
      <c r="F5" s="304"/>
    </row>
    <row r="6" spans="1:6" ht="15.75" customHeight="1">
      <c r="A6" s="279" t="s">
        <v>647</v>
      </c>
      <c r="B6" s="168">
        <v>1196</v>
      </c>
      <c r="C6" s="303"/>
      <c r="D6" s="168"/>
      <c r="E6" s="168">
        <v>1196</v>
      </c>
      <c r="F6" s="304"/>
    </row>
    <row r="7" spans="1:6" ht="15.75" customHeight="1">
      <c r="A7" s="732" t="s">
        <v>709</v>
      </c>
      <c r="B7" s="168">
        <v>4500</v>
      </c>
      <c r="C7" s="303" t="s">
        <v>668</v>
      </c>
      <c r="D7" s="168">
        <v>3500</v>
      </c>
      <c r="E7" s="168">
        <v>1000</v>
      </c>
      <c r="F7" s="304"/>
    </row>
    <row r="8" spans="1:6" ht="15.75" customHeight="1">
      <c r="A8" s="279" t="s">
        <v>648</v>
      </c>
      <c r="B8" s="168">
        <v>2942</v>
      </c>
      <c r="C8" s="303">
        <v>2011</v>
      </c>
      <c r="D8" s="168"/>
      <c r="E8" s="168">
        <v>2942</v>
      </c>
      <c r="F8" s="304"/>
    </row>
    <row r="9" spans="1:6" ht="15.75" customHeight="1">
      <c r="A9" s="305"/>
      <c r="B9" s="168"/>
      <c r="C9" s="303"/>
      <c r="D9" s="168"/>
      <c r="E9" s="168"/>
      <c r="F9" s="304">
        <f aca="true" t="shared" si="0" ref="F9:F22">B9-D9-E9</f>
        <v>0</v>
      </c>
    </row>
    <row r="10" spans="1:6" ht="15.75" customHeight="1">
      <c r="A10" s="279"/>
      <c r="B10" s="168"/>
      <c r="C10" s="303"/>
      <c r="D10" s="168"/>
      <c r="E10" s="168"/>
      <c r="F10" s="304">
        <f t="shared" si="0"/>
        <v>0</v>
      </c>
    </row>
    <row r="11" spans="1:6" ht="15.75" customHeight="1">
      <c r="A11" s="279"/>
      <c r="B11" s="168"/>
      <c r="C11" s="303"/>
      <c r="D11" s="168"/>
      <c r="E11" s="168"/>
      <c r="F11" s="304">
        <f t="shared" si="0"/>
        <v>0</v>
      </c>
    </row>
    <row r="12" spans="1:6" ht="15.75" customHeight="1">
      <c r="A12" s="279"/>
      <c r="B12" s="168"/>
      <c r="C12" s="303"/>
      <c r="D12" s="168"/>
      <c r="E12" s="168"/>
      <c r="F12" s="304">
        <f t="shared" si="0"/>
        <v>0</v>
      </c>
    </row>
    <row r="13" spans="1:6" ht="15.75" customHeight="1">
      <c r="A13" s="279"/>
      <c r="B13" s="168"/>
      <c r="C13" s="303"/>
      <c r="D13" s="168"/>
      <c r="E13" s="168"/>
      <c r="F13" s="304">
        <f t="shared" si="0"/>
        <v>0</v>
      </c>
    </row>
    <row r="14" spans="1:6" ht="15.75" customHeight="1">
      <c r="A14" s="279"/>
      <c r="B14" s="168"/>
      <c r="C14" s="303"/>
      <c r="D14" s="168"/>
      <c r="E14" s="168"/>
      <c r="F14" s="304">
        <f t="shared" si="0"/>
        <v>0</v>
      </c>
    </row>
    <row r="15" spans="1:6" ht="15.75" customHeight="1">
      <c r="A15" s="279"/>
      <c r="B15" s="168"/>
      <c r="C15" s="303"/>
      <c r="D15" s="168"/>
      <c r="E15" s="168"/>
      <c r="F15" s="304">
        <f t="shared" si="0"/>
        <v>0</v>
      </c>
    </row>
    <row r="16" spans="1:6" ht="15.75" customHeight="1">
      <c r="A16" s="279"/>
      <c r="B16" s="168"/>
      <c r="C16" s="303"/>
      <c r="D16" s="168"/>
      <c r="E16" s="168"/>
      <c r="F16" s="304">
        <f t="shared" si="0"/>
        <v>0</v>
      </c>
    </row>
    <row r="17" spans="1:6" ht="15.75" customHeight="1">
      <c r="A17" s="279"/>
      <c r="B17" s="168"/>
      <c r="C17" s="303"/>
      <c r="D17" s="168"/>
      <c r="E17" s="168"/>
      <c r="F17" s="304">
        <f t="shared" si="0"/>
        <v>0</v>
      </c>
    </row>
    <row r="18" spans="1:6" ht="15.75" customHeight="1">
      <c r="A18" s="279"/>
      <c r="B18" s="168"/>
      <c r="C18" s="303"/>
      <c r="D18" s="168"/>
      <c r="E18" s="168"/>
      <c r="F18" s="304">
        <f t="shared" si="0"/>
        <v>0</v>
      </c>
    </row>
    <row r="19" spans="1:6" ht="15.75" customHeight="1">
      <c r="A19" s="279"/>
      <c r="B19" s="168"/>
      <c r="C19" s="303"/>
      <c r="D19" s="168"/>
      <c r="E19" s="168"/>
      <c r="F19" s="304">
        <f t="shared" si="0"/>
        <v>0</v>
      </c>
    </row>
    <row r="20" spans="1:6" ht="15.75" customHeight="1">
      <c r="A20" s="279"/>
      <c r="B20" s="168"/>
      <c r="C20" s="303"/>
      <c r="D20" s="168"/>
      <c r="E20" s="168"/>
      <c r="F20" s="304">
        <f t="shared" si="0"/>
        <v>0</v>
      </c>
    </row>
    <row r="21" spans="1:6" ht="15.75" customHeight="1">
      <c r="A21" s="279"/>
      <c r="B21" s="168"/>
      <c r="C21" s="303"/>
      <c r="D21" s="168"/>
      <c r="E21" s="168"/>
      <c r="F21" s="304">
        <f t="shared" si="0"/>
        <v>0</v>
      </c>
    </row>
    <row r="22" spans="1:6" ht="15.75" customHeight="1" thickBot="1">
      <c r="A22" s="306"/>
      <c r="B22" s="169"/>
      <c r="C22" s="307"/>
      <c r="D22" s="169"/>
      <c r="E22" s="169"/>
      <c r="F22" s="308">
        <f t="shared" si="0"/>
        <v>0</v>
      </c>
    </row>
    <row r="23" spans="1:6" s="311" customFormat="1" ht="18" customHeight="1" thickBot="1">
      <c r="A23" s="93" t="s">
        <v>95</v>
      </c>
      <c r="B23" s="309">
        <f>SUM(B4:B22)</f>
        <v>8938</v>
      </c>
      <c r="C23" s="529"/>
      <c r="D23" s="309">
        <f>SUM(D4:D22)</f>
        <v>3500</v>
      </c>
      <c r="E23" s="309">
        <f>SUM(E4:E22)</f>
        <v>5438</v>
      </c>
      <c r="F23" s="310">
        <f>SUM(F4:F22)</f>
        <v>0</v>
      </c>
    </row>
  </sheetData>
  <sheetProtection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 xml:space="preserve">&amp;C&amp;"Times New Roman CE,Félkövér"&amp;12Beruházási (felhalmozási) célú kiadások
előirányzata feladatonként &amp;R&amp;"Times New Roman CE,Félkövér dőlt"&amp;11 5. számú melléklet&amp;"Times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Kissebbségi Önkormányzat</cp:lastModifiedBy>
  <cp:lastPrinted>2011-09-20T12:19:26Z</cp:lastPrinted>
  <dcterms:created xsi:type="dcterms:W3CDTF">1999-10-30T10:30:45Z</dcterms:created>
  <dcterms:modified xsi:type="dcterms:W3CDTF">2011-09-20T12:26:22Z</dcterms:modified>
  <cp:category/>
  <cp:version/>
  <cp:contentType/>
  <cp:contentStatus/>
</cp:coreProperties>
</file>